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0" windowWidth="9690" windowHeight="7005" activeTab="6"/>
  </bookViews>
  <sheets>
    <sheet name="PROD.1997" sheetId="1" r:id="rId1"/>
    <sheet name="PROD.1998" sheetId="2" r:id="rId2"/>
    <sheet name="PROD. 1999" sheetId="3" r:id="rId3"/>
    <sheet name="PROD. 2000" sheetId="4" r:id="rId4"/>
    <sheet name="PROD. 2001" sheetId="5" r:id="rId5"/>
    <sheet name="PROD. 2002" sheetId="6" r:id="rId6"/>
    <sheet name="PROD. 2003" sheetId="7" r:id="rId7"/>
  </sheets>
  <externalReferences>
    <externalReference r:id="rId10"/>
  </externalReferences>
  <definedNames>
    <definedName name="DATABASE">'[1]EXPORT. MAD.'!$A$5:$E$829</definedName>
    <definedName name="_xlnm.Print_Area" localSheetId="6">'PROD. 2003'!$A$1:$E$565</definedName>
  </definedNames>
  <calcPr fullCalcOnLoad="1"/>
</workbook>
</file>

<file path=xl/sharedStrings.xml><?xml version="1.0" encoding="utf-8"?>
<sst xmlns="http://schemas.openxmlformats.org/spreadsheetml/2006/main" count="3600" uniqueCount="442">
  <si>
    <t xml:space="preserve">MADERA </t>
  </si>
  <si>
    <t>MADERA</t>
  </si>
  <si>
    <t>ESPECIE</t>
  </si>
  <si>
    <t>ROLLIZA</t>
  </si>
  <si>
    <t>AMAZONAS</t>
  </si>
  <si>
    <t>Capirona</t>
  </si>
  <si>
    <t>Catahua</t>
  </si>
  <si>
    <t>Cedrillo</t>
  </si>
  <si>
    <t>Cedro</t>
  </si>
  <si>
    <t>Cumala</t>
  </si>
  <si>
    <t>Eucalipto</t>
  </si>
  <si>
    <t>Ishpingo</t>
  </si>
  <si>
    <t>Lagarto</t>
  </si>
  <si>
    <t>Lupuna</t>
  </si>
  <si>
    <t>Moena</t>
  </si>
  <si>
    <t>Palo balsa</t>
  </si>
  <si>
    <t>Paltilla</t>
  </si>
  <si>
    <t>Pasallo</t>
  </si>
  <si>
    <t>Pauco rojo</t>
  </si>
  <si>
    <t>Romerillo</t>
  </si>
  <si>
    <t>Sempo</t>
  </si>
  <si>
    <t>Tornillo</t>
  </si>
  <si>
    <t>Yucate</t>
  </si>
  <si>
    <t>APURIMAC</t>
  </si>
  <si>
    <t>CAJAMARCA</t>
  </si>
  <si>
    <t>Acerillo</t>
  </si>
  <si>
    <t>Ihuahuana</t>
  </si>
  <si>
    <t>Michino</t>
  </si>
  <si>
    <t>Pino</t>
  </si>
  <si>
    <t>CUSCO</t>
  </si>
  <si>
    <t>Achigua</t>
  </si>
  <si>
    <t>Aguano</t>
  </si>
  <si>
    <t>Alcanfor</t>
  </si>
  <si>
    <t>Allco caspi</t>
  </si>
  <si>
    <t>Ana caspi</t>
  </si>
  <si>
    <t>Caoba</t>
  </si>
  <si>
    <t>Chalanque</t>
  </si>
  <si>
    <t>Copaiba</t>
  </si>
  <si>
    <t>Copal</t>
  </si>
  <si>
    <t>Cumala(Sacsa)</t>
  </si>
  <si>
    <t>Estoraque</t>
  </si>
  <si>
    <t>Huayruro</t>
  </si>
  <si>
    <t>Huimba</t>
  </si>
  <si>
    <t>Laurel</t>
  </si>
  <si>
    <t>Leche leche</t>
  </si>
  <si>
    <t>Lucma</t>
  </si>
  <si>
    <t>Mashonaste</t>
  </si>
  <si>
    <t>Matapalo</t>
  </si>
  <si>
    <t>Michiccallo</t>
  </si>
  <si>
    <t>Nogal</t>
  </si>
  <si>
    <t>Pacay</t>
  </si>
  <si>
    <t>Pancho</t>
  </si>
  <si>
    <t>Pashaco</t>
  </si>
  <si>
    <t>Quinilla</t>
  </si>
  <si>
    <t>Renaco</t>
  </si>
  <si>
    <t>Requia</t>
  </si>
  <si>
    <t>Sangre sangre</t>
  </si>
  <si>
    <t>Shihuahuaco</t>
  </si>
  <si>
    <t>Aguano masha</t>
  </si>
  <si>
    <t>Bolaina</t>
  </si>
  <si>
    <t>Cachimbo</t>
  </si>
  <si>
    <t>Cedro huasca</t>
  </si>
  <si>
    <t>Chamisa</t>
  </si>
  <si>
    <t>Chontaquiro</t>
  </si>
  <si>
    <t>Favorito</t>
  </si>
  <si>
    <t>Higuerilla</t>
  </si>
  <si>
    <t>Manchinga</t>
  </si>
  <si>
    <t>Pumaquiro</t>
  </si>
  <si>
    <t>Utucuro</t>
  </si>
  <si>
    <t>JUNIN</t>
  </si>
  <si>
    <t>Azufre</t>
  </si>
  <si>
    <t>Congona</t>
  </si>
  <si>
    <t>Diablo fuerte</t>
  </si>
  <si>
    <t>Huamanchilca</t>
  </si>
  <si>
    <t>Moena amarilla</t>
  </si>
  <si>
    <t>Moena rosada</t>
  </si>
  <si>
    <t>Roble amarillo</t>
  </si>
  <si>
    <t>Roble corriente</t>
  </si>
  <si>
    <t>Sapote</t>
  </si>
  <si>
    <t>Tulpay</t>
  </si>
  <si>
    <t>Ulcumano</t>
  </si>
  <si>
    <t>LA LIBERTAD</t>
  </si>
  <si>
    <t>LORETO</t>
  </si>
  <si>
    <t>Andiroba</t>
  </si>
  <si>
    <t>Lagarto caspi</t>
  </si>
  <si>
    <t>Mari mari</t>
  </si>
  <si>
    <t>Marupa</t>
  </si>
  <si>
    <t>Palisangre</t>
  </si>
  <si>
    <t>Papelillo</t>
  </si>
  <si>
    <t>Shihuhuaco</t>
  </si>
  <si>
    <t>MADRE DE DIOS</t>
  </si>
  <si>
    <t>Achihua</t>
  </si>
  <si>
    <t>Ana</t>
  </si>
  <si>
    <t>Missa</t>
  </si>
  <si>
    <t>Sacsa</t>
  </si>
  <si>
    <t>PASCO</t>
  </si>
  <si>
    <t>Banderilla</t>
  </si>
  <si>
    <t xml:space="preserve">Cedro </t>
  </si>
  <si>
    <t>Nogal negro</t>
  </si>
  <si>
    <t>Otras especies</t>
  </si>
  <si>
    <t>Palo ajo</t>
  </si>
  <si>
    <t>PIURA</t>
  </si>
  <si>
    <t>Sauce</t>
  </si>
  <si>
    <t>PUNO</t>
  </si>
  <si>
    <t>Sarangani</t>
  </si>
  <si>
    <t>Chuchumbo</t>
  </si>
  <si>
    <t>Espintana</t>
  </si>
  <si>
    <t>Leche caspi</t>
  </si>
  <si>
    <t>Paliperro</t>
  </si>
  <si>
    <t>Pinsha caspi</t>
  </si>
  <si>
    <t>Ucshaquiro</t>
  </si>
  <si>
    <t>UCAYALI</t>
  </si>
  <si>
    <t>Aceite caspi</t>
  </si>
  <si>
    <t>Almendro</t>
  </si>
  <si>
    <t>Carahuasca</t>
  </si>
  <si>
    <t>Casho moena</t>
  </si>
  <si>
    <t>Chimicua</t>
  </si>
  <si>
    <t>Huangana casho</t>
  </si>
  <si>
    <t>Itauba</t>
  </si>
  <si>
    <t>Loro micuna</t>
  </si>
  <si>
    <t>Machimango</t>
  </si>
  <si>
    <t>Palo azufre</t>
  </si>
  <si>
    <t>Panguana</t>
  </si>
  <si>
    <t>Pashaco huayruro</t>
  </si>
  <si>
    <t>Pisho</t>
  </si>
  <si>
    <t>Pucuna Caspi</t>
  </si>
  <si>
    <t>Tamamuri</t>
  </si>
  <si>
    <t>Ubos</t>
  </si>
  <si>
    <t>Yacushapana</t>
  </si>
  <si>
    <t>Yutubanco</t>
  </si>
  <si>
    <t>TOTAL</t>
  </si>
  <si>
    <t>ASERRADA</t>
  </si>
  <si>
    <t>FUENTE</t>
  </si>
  <si>
    <t>:  Direcciones Regionales y Sub-Regionales Agrarias</t>
  </si>
  <si>
    <t>:  Instituto Nacional de Recursos Naturales - INRENA</t>
  </si>
  <si>
    <t xml:space="preserve">   Dirección General Forestal</t>
  </si>
  <si>
    <t>Continúa…</t>
  </si>
  <si>
    <t>Sapotillo</t>
  </si>
  <si>
    <t>Ojé</t>
  </si>
  <si>
    <t>Ojé renaco</t>
  </si>
  <si>
    <t>Caraña</t>
  </si>
  <si>
    <t>Gima</t>
  </si>
  <si>
    <t>DEPARTAMENTO</t>
  </si>
  <si>
    <t>Cusco</t>
  </si>
  <si>
    <t>Junín</t>
  </si>
  <si>
    <t>La Libertad</t>
  </si>
  <si>
    <t>Loreto</t>
  </si>
  <si>
    <t>Pasco</t>
  </si>
  <si>
    <t>San Martín</t>
  </si>
  <si>
    <t>Ucayali</t>
  </si>
  <si>
    <t>Aletón</t>
  </si>
  <si>
    <t>Quillobordón</t>
  </si>
  <si>
    <t>Tahuarí</t>
  </si>
  <si>
    <t>Huánuco</t>
  </si>
  <si>
    <t>Azúcar huayo</t>
  </si>
  <si>
    <t>Capinurí</t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</si>
  <si>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</si>
  <si>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Palo algodón</t>
  </si>
  <si>
    <t>Lucuma</t>
  </si>
  <si>
    <t>Loromicuna</t>
  </si>
  <si>
    <t>Mohena</t>
  </si>
  <si>
    <t>Huabilla</t>
  </si>
  <si>
    <t>Barbasquillo</t>
  </si>
  <si>
    <t>Pasayo</t>
  </si>
  <si>
    <t>Tinchi</t>
  </si>
  <si>
    <t>Zapotillo</t>
  </si>
  <si>
    <t>Hoja fina</t>
  </si>
  <si>
    <t>Papayo</t>
  </si>
  <si>
    <t>Caimito</t>
  </si>
  <si>
    <t>Paguilla</t>
  </si>
  <si>
    <t>Casho</t>
  </si>
  <si>
    <t>Pisho caspi</t>
  </si>
  <si>
    <t>Tahuari</t>
  </si>
  <si>
    <t>Quillo bordón</t>
  </si>
  <si>
    <t>Roble Huangana</t>
  </si>
  <si>
    <t>Chamiza</t>
  </si>
  <si>
    <t>Aguano Masha</t>
  </si>
  <si>
    <t>Incapaca</t>
  </si>
  <si>
    <t>Maqui maqui</t>
  </si>
  <si>
    <t>Incapacay</t>
  </si>
  <si>
    <t>Misapancho</t>
  </si>
  <si>
    <t>Michigallo</t>
  </si>
  <si>
    <t xml:space="preserve">Alkoca </t>
  </si>
  <si>
    <t>Cedro Virgen</t>
  </si>
  <si>
    <t>Cedro Rosado</t>
  </si>
  <si>
    <t>Cedro Huasca</t>
  </si>
  <si>
    <t>Diaflo Fuerte</t>
  </si>
  <si>
    <t>Huangana</t>
  </si>
  <si>
    <t>Quina quina</t>
  </si>
  <si>
    <t>Yacashapana</t>
  </si>
  <si>
    <t>Huangana Casho</t>
  </si>
  <si>
    <t>Caimitillo</t>
  </si>
  <si>
    <t>Camungo moena</t>
  </si>
  <si>
    <t>Oje rosado</t>
  </si>
  <si>
    <t>Palo sangre</t>
  </si>
  <si>
    <t>Ciprés</t>
  </si>
  <si>
    <t>Aliso</t>
  </si>
  <si>
    <t>ANCASH</t>
  </si>
  <si>
    <t>Paca pacay</t>
  </si>
  <si>
    <t>Inca pacay</t>
  </si>
  <si>
    <t>Michi gallo</t>
  </si>
  <si>
    <t>POR DEPARTAMENTO, AÑO 1997</t>
  </si>
  <si>
    <t>Huanuco</t>
  </si>
  <si>
    <t>Madre de Díos</t>
  </si>
  <si>
    <t>No reporto información</t>
  </si>
  <si>
    <t>ELABORACIÓN</t>
  </si>
  <si>
    <t>PERÚ: PRODUCCIÓN DE MADERA  ROLLIZA Y ASERRADA</t>
  </si>
  <si>
    <t>Guayacán</t>
  </si>
  <si>
    <t>HUÁNUCO</t>
  </si>
  <si>
    <t>Varias</t>
  </si>
  <si>
    <t>SAN MARTÍN</t>
  </si>
  <si>
    <t>Nogal amarillo</t>
  </si>
  <si>
    <t>Pochotoraque</t>
  </si>
  <si>
    <t>Zanahoria</t>
  </si>
  <si>
    <t>Riñón de huangana</t>
  </si>
  <si>
    <t>Espino</t>
  </si>
  <si>
    <t>Charqui</t>
  </si>
  <si>
    <t>Huangana caspi</t>
  </si>
  <si>
    <t>Huangana shiringa</t>
  </si>
  <si>
    <t>Acacia</t>
  </si>
  <si>
    <t>Chimbillo</t>
  </si>
  <si>
    <t>Ubilla</t>
  </si>
  <si>
    <t>Isullija</t>
  </si>
  <si>
    <t>Violeta</t>
  </si>
  <si>
    <t>Canela moena</t>
  </si>
  <si>
    <t>Cocobolo</t>
  </si>
  <si>
    <t>Añuje rumo</t>
  </si>
  <si>
    <t>Huacaycha</t>
  </si>
  <si>
    <t>Vilco</t>
  </si>
  <si>
    <t>Sandimatico</t>
  </si>
  <si>
    <t>Topa</t>
  </si>
  <si>
    <t>Faique</t>
  </si>
  <si>
    <t>Puca puca</t>
  </si>
  <si>
    <t>Yanacorazón</t>
  </si>
  <si>
    <t>Alfaro</t>
  </si>
  <si>
    <t>Higuerón</t>
  </si>
  <si>
    <t>Huacapunqui</t>
  </si>
  <si>
    <t>Palo blanco</t>
  </si>
  <si>
    <t>Pama</t>
  </si>
  <si>
    <t>Tarasco</t>
  </si>
  <si>
    <t>Sinamone</t>
  </si>
  <si>
    <t>Algarrobo</t>
  </si>
  <si>
    <t>POR DEPARTAMENTO, AÑO 1998</t>
  </si>
  <si>
    <t>No reporta producción</t>
  </si>
  <si>
    <t>Pacapacae</t>
  </si>
  <si>
    <t>Sacsa cuti</t>
  </si>
  <si>
    <t>Zapote</t>
  </si>
  <si>
    <t>Hualaja</t>
  </si>
  <si>
    <t>JUNÍN</t>
  </si>
  <si>
    <t>Chontaquiro (chancaquero)</t>
  </si>
  <si>
    <t>Diablo Fuerte</t>
  </si>
  <si>
    <t>Lanchán</t>
  </si>
  <si>
    <t>Roble blanco</t>
  </si>
  <si>
    <t>Roble rosado</t>
  </si>
  <si>
    <t>Ubus</t>
  </si>
  <si>
    <t>Nogal Amarillo</t>
  </si>
  <si>
    <t xml:space="preserve">Alkocaspi </t>
  </si>
  <si>
    <t>Papelillo caspi</t>
  </si>
  <si>
    <t>Riñon huangana</t>
  </si>
  <si>
    <t>Marupá</t>
  </si>
  <si>
    <t>Roble</t>
  </si>
  <si>
    <t>POR DEPARTAMENTO, AÑO 1999</t>
  </si>
  <si>
    <t>Ceica</t>
  </si>
  <si>
    <t>Palo de balsa</t>
  </si>
  <si>
    <t>Aña</t>
  </si>
  <si>
    <t>Chilihua</t>
  </si>
  <si>
    <t>Ishpongo</t>
  </si>
  <si>
    <t>Mija</t>
  </si>
  <si>
    <t>Misa</t>
  </si>
  <si>
    <t>Yanay</t>
  </si>
  <si>
    <t>HUANCAVELICA</t>
  </si>
  <si>
    <t>HUANUCO</t>
  </si>
  <si>
    <t>Alcanfor moena</t>
  </si>
  <si>
    <t>Anacaspi</t>
  </si>
  <si>
    <t>Azucar huayo</t>
  </si>
  <si>
    <t>Cedro masha</t>
  </si>
  <si>
    <t>Fresno</t>
  </si>
  <si>
    <t>Molle</t>
  </si>
  <si>
    <t>Quillobordon</t>
  </si>
  <si>
    <t>Paujil</t>
  </si>
  <si>
    <t>Riñon de huangana</t>
  </si>
  <si>
    <t>Palo manzano</t>
  </si>
  <si>
    <t>Brea caspi</t>
  </si>
  <si>
    <t>Remo caspi</t>
  </si>
  <si>
    <t>Hisiringarana</t>
  </si>
  <si>
    <t>MADRE DE DIOS (*)</t>
  </si>
  <si>
    <t>Goma</t>
  </si>
  <si>
    <t>Marañón</t>
  </si>
  <si>
    <t>Sasa cuta</t>
  </si>
  <si>
    <t>Pini pino</t>
  </si>
  <si>
    <t>Cedro colorado</t>
  </si>
  <si>
    <t>Rifari</t>
  </si>
  <si>
    <t>Mauba</t>
  </si>
  <si>
    <t>(*) Madre de Dios Producción Oct.-Dic.</t>
  </si>
  <si>
    <t>POR DEPARTAMENTO, AÑO 2000</t>
  </si>
  <si>
    <t>Quitacedro</t>
  </si>
  <si>
    <t>Ciruelo</t>
  </si>
  <si>
    <t>Varios</t>
  </si>
  <si>
    <t>AYACUCHO</t>
  </si>
  <si>
    <t>:  Unidades Operativas Regionales</t>
  </si>
  <si>
    <t>Continúa..</t>
  </si>
  <si>
    <t>Aleton</t>
  </si>
  <si>
    <t>Allcocaspi</t>
  </si>
  <si>
    <t>Chillima</t>
  </si>
  <si>
    <t>Incapacae</t>
  </si>
  <si>
    <t>Oje</t>
  </si>
  <si>
    <t>Pacae</t>
  </si>
  <si>
    <t>Pacapay</t>
  </si>
  <si>
    <t>Pucapuca</t>
  </si>
  <si>
    <t>Sandematico</t>
  </si>
  <si>
    <t>Tarco</t>
  </si>
  <si>
    <t>LAMBAYEQUE</t>
  </si>
  <si>
    <t>Hualtaco</t>
  </si>
  <si>
    <t>Capinuri</t>
  </si>
  <si>
    <t>Chingonga</t>
  </si>
  <si>
    <t>Huangana casha</t>
  </si>
  <si>
    <t>Sachacasho</t>
  </si>
  <si>
    <t>Shiringarana</t>
  </si>
  <si>
    <t>Tangarana</t>
  </si>
  <si>
    <t>Yacashupana</t>
  </si>
  <si>
    <t>Alco caspi</t>
  </si>
  <si>
    <t>Malecon</t>
  </si>
  <si>
    <t>Pashaco rojo</t>
  </si>
  <si>
    <t>Tahiari</t>
  </si>
  <si>
    <t>Huaycaycha</t>
  </si>
  <si>
    <t>Pino pino</t>
  </si>
  <si>
    <t>POR DEPARTAMENTO, AÑO 2001</t>
  </si>
  <si>
    <t>Lucmito</t>
  </si>
  <si>
    <t>Tumbe</t>
  </si>
  <si>
    <t xml:space="preserve">Pino </t>
  </si>
  <si>
    <t>Lúcumo</t>
  </si>
  <si>
    <t>Casuarina</t>
  </si>
  <si>
    <t>FUENTE:</t>
  </si>
  <si>
    <t>Administración Técnica de Control Forestal y de Fauna Silvestre</t>
  </si>
  <si>
    <t>ELABORACIÓN:</t>
  </si>
  <si>
    <t>Instituto Nacional de Recursos Naturales - INRENA</t>
  </si>
  <si>
    <t>Dirección General Forestal y Fausa Silvestre</t>
  </si>
  <si>
    <t>Chimilla</t>
  </si>
  <si>
    <t>Quillabordon</t>
  </si>
  <si>
    <t>Pino chuncho</t>
  </si>
  <si>
    <t>Conclusión</t>
  </si>
  <si>
    <t>POR DEPARTAMENTO, AÑO 2002</t>
  </si>
  <si>
    <t>(m3)</t>
  </si>
  <si>
    <t>Chiska brava</t>
  </si>
  <si>
    <t>Higueron</t>
  </si>
  <si>
    <t>Cashimbo</t>
  </si>
  <si>
    <t>Intendencia Forestal y de Fauna Silvestre-IFFS</t>
  </si>
  <si>
    <t>Azufrillo</t>
  </si>
  <si>
    <t>Capa capa</t>
  </si>
  <si>
    <t>Lagarto Caspi</t>
  </si>
  <si>
    <t>Paca pacae</t>
  </si>
  <si>
    <t>Caupuri</t>
  </si>
  <si>
    <t>Casharoble</t>
  </si>
  <si>
    <t>Cedro montana</t>
  </si>
  <si>
    <t>Palo hueso</t>
  </si>
  <si>
    <t>Sachapalta</t>
  </si>
  <si>
    <t>Palo galleta</t>
  </si>
  <si>
    <t>Palo leche</t>
  </si>
  <si>
    <t xml:space="preserve"> -,-</t>
  </si>
  <si>
    <t>Algodon</t>
  </si>
  <si>
    <t>Lanchan</t>
  </si>
  <si>
    <t>Tacho</t>
  </si>
  <si>
    <t>Mad. Arboles frutales</t>
  </si>
  <si>
    <t>Maquimaqui</t>
  </si>
  <si>
    <t>Uvilla</t>
  </si>
  <si>
    <t>Balsamo</t>
  </si>
  <si>
    <t>Lacre</t>
  </si>
  <si>
    <t>TUMBES</t>
  </si>
  <si>
    <t>Guayacan</t>
  </si>
  <si>
    <t>Oreja de León</t>
  </si>
  <si>
    <t>Arb. Frutales</t>
  </si>
  <si>
    <t>TACNA</t>
  </si>
  <si>
    <t>Nota:</t>
  </si>
  <si>
    <t>se esta tomando en cuenta la producción de :</t>
  </si>
  <si>
    <t>La Convención para Cusco</t>
  </si>
  <si>
    <t>Puerto Inca Para Huanuco</t>
  </si>
  <si>
    <t>Atalaya para Pucallpa</t>
  </si>
  <si>
    <t>Nota: en algunos casos se a utilizado el factor 0,518 para obtener el volumen de madera rolliza o aserrada</t>
  </si>
  <si>
    <t>POR DEPARTAMENTO, AÑO 2003</t>
  </si>
  <si>
    <t>Chirimoyo</t>
  </si>
  <si>
    <t>Gimani</t>
  </si>
  <si>
    <t>Lechero</t>
  </si>
  <si>
    <t>Seica</t>
  </si>
  <si>
    <t>Sinlin</t>
  </si>
  <si>
    <t>Huarango</t>
  </si>
  <si>
    <t>Cipres</t>
  </si>
  <si>
    <t>AREQUIPA</t>
  </si>
  <si>
    <t>Nieves</t>
  </si>
  <si>
    <t>Atoc cedro</t>
  </si>
  <si>
    <t>Café con leche</t>
  </si>
  <si>
    <t>Caobilla</t>
  </si>
  <si>
    <t>Chilima</t>
  </si>
  <si>
    <t>Gomagoma</t>
  </si>
  <si>
    <t>Michicallo</t>
  </si>
  <si>
    <t>Pacapacay</t>
  </si>
  <si>
    <t>Yanapancho</t>
  </si>
  <si>
    <t>Zarzafras</t>
  </si>
  <si>
    <t>ICA</t>
  </si>
  <si>
    <t>Algodón</t>
  </si>
  <si>
    <t>Amarillo</t>
  </si>
  <si>
    <t>Cedro virgen</t>
  </si>
  <si>
    <t>Chancaquero</t>
  </si>
  <si>
    <t>Chilizo</t>
  </si>
  <si>
    <t>Congonilla</t>
  </si>
  <si>
    <t>Cumala roja</t>
  </si>
  <si>
    <t>Manzano</t>
  </si>
  <si>
    <t>Moena alcanfor</t>
  </si>
  <si>
    <t>Moena negra</t>
  </si>
  <si>
    <t>Palo anis</t>
  </si>
  <si>
    <t>Palo aserrín</t>
  </si>
  <si>
    <t>Palo caña</t>
  </si>
  <si>
    <t>Palo col</t>
  </si>
  <si>
    <t>Palo perejil</t>
  </si>
  <si>
    <t>Palto</t>
  </si>
  <si>
    <t>Sacha caspi</t>
  </si>
  <si>
    <t>Sachahuasca</t>
  </si>
  <si>
    <t>Sachamoena</t>
  </si>
  <si>
    <t>LIMA</t>
  </si>
  <si>
    <t>Cumalillo</t>
  </si>
  <si>
    <t>Quillabordón</t>
  </si>
  <si>
    <t>Barbasco</t>
  </si>
  <si>
    <t>Carapacho</t>
  </si>
  <si>
    <t>Cedro macho</t>
  </si>
  <si>
    <t>Chayderpacae</t>
  </si>
  <si>
    <t>Cotrina</t>
  </si>
  <si>
    <t>Duraznillo</t>
  </si>
  <si>
    <t>Fruto de venado</t>
  </si>
  <si>
    <t>Matapalo amarillo</t>
  </si>
  <si>
    <t>Matapalo colorado</t>
  </si>
  <si>
    <t>Palo de venado</t>
  </si>
  <si>
    <t>Palo lechero</t>
  </si>
  <si>
    <t>Palo verde</t>
  </si>
  <si>
    <t>Perejil</t>
  </si>
  <si>
    <t>Yungul</t>
  </si>
  <si>
    <t>Arboles frutales</t>
  </si>
  <si>
    <t>Palo santo</t>
  </si>
  <si>
    <t>Tamarix</t>
  </si>
  <si>
    <t>Alcocaspi</t>
  </si>
  <si>
    <t>Palo de diente</t>
  </si>
  <si>
    <t>Administración de Control Forestal y de Fauna Silvestre</t>
  </si>
  <si>
    <t>Loreto: Solo se encuentra la informacion de los meses de Enero-Octubre</t>
  </si>
  <si>
    <t>PRODUCCIÓN DE MADERA  ROLLIZA Y ASERRADA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</si>
</sst>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&quot;S/.&quot;\ * #,##0.00_);_(&quot;S/.&quot;\ * \(#,##0.00\);_(&quot;S/.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s&quot;_);\(#,##0\ &quot;Pts&quot;\)"/>
    <numFmt numFmtId="179" formatCode="#,##0\ &quot;Pts&quot;_);[Red]\(#,##0\ &quot;Pts&quot;\)"/>
    <numFmt numFmtId="180" formatCode="#,##0.00\ &quot;Pts&quot;_);\(#,##0.00\ &quot;Pts&quot;\)"/>
    <numFmt numFmtId="181" formatCode="#,##0.00\ &quot;Pts&quot;_);[Red]\(#,##0.00\ &quot;Pts&quot;\)"/>
    <numFmt numFmtId="182" formatCode="_ * #,##0_)\ &quot;Pts&quot;_ ;_ * \(#,##0\)\ &quot;Pts&quot;_ ;_ * &quot;-&quot;_)\ &quot;Pts&quot;_ ;_ @_ "/>
    <numFmt numFmtId="183" formatCode="_ * #,##0_)\ _P_t_s_ ;_ * \(#,##0\)\ _P_t_s_ ;_ * &quot;-&quot;_)\ _P_t_s_ ;_ @_ "/>
    <numFmt numFmtId="184" formatCode="_ * #,##0.00_)\ &quot;Pts&quot;_ ;_ * \(#,##0.00\)\ &quot;Pts&quot;_ ;_ * &quot;-&quot;??_)\ &quot;Pts&quot;_ ;_ @_ "/>
    <numFmt numFmtId="185" formatCode="_ * #,##0.00_)\ _P_t_s_ ;_ * \(#,##0.00\)\ _P_t_s_ ;_ * &quot;-&quot;??_)\ _P_t_s_ ;_ @_ 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/&quot;#,##0;&quot;S/&quot;\-#,##0"/>
    <numFmt numFmtId="195" formatCode="&quot;S/&quot;#,##0;[Red]&quot;S/&quot;\-#,##0"/>
    <numFmt numFmtId="196" formatCode="&quot;S/&quot;#,##0.00;&quot;S/&quot;\-#,##0.00"/>
    <numFmt numFmtId="197" formatCode="&quot;S/&quot;#,##0.00;[Red]&quot;S/&quot;\-#,##0.00"/>
    <numFmt numFmtId="198" formatCode="_ &quot;S/&quot;* #,##0_ ;_ &quot;S/&quot;* \-#,##0_ ;_ &quot;S/&quot;* &quot;-&quot;_ ;_ @_ "/>
    <numFmt numFmtId="199" formatCode="_ * #,##0_ ;_ * \-#,##0_ ;_ * &quot;-&quot;_ ;_ @_ "/>
    <numFmt numFmtId="200" formatCode="_ &quot;S/&quot;* #,##0.00_ ;_ &quot;S/&quot;* \-#,##0.00_ ;_ &quot;S/&quot;* &quot;-&quot;??_ ;_ @_ "/>
    <numFmt numFmtId="201" formatCode="_ * #,##0.00_ ;_ * \-#,##0.00_ ;_ * &quot;-&quot;??_ ;_ @_ 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&quot;S/&quot;\ #,##0;&quot;S/&quot;\ \-#,##0"/>
    <numFmt numFmtId="209" formatCode="&quot;S/&quot;\ #,##0;[Red]&quot;S/&quot;\ \-#,##0"/>
    <numFmt numFmtId="210" formatCode="&quot;S/&quot;\ #,##0.00;&quot;S/&quot;\ \-#,##0.00"/>
    <numFmt numFmtId="211" formatCode="&quot;S/&quot;\ #,##0.00;[Red]&quot;S/&quot;\ \-#,##0.00"/>
    <numFmt numFmtId="212" formatCode="_ &quot;S/&quot;\ * #,##0_ ;_ &quot;S/&quot;\ * \-#,##0_ ;_ &quot;S/&quot;\ * &quot;-&quot;_ ;_ @_ "/>
    <numFmt numFmtId="213" formatCode="_ &quot;S/&quot;\ * #,##0.00_ ;_ &quot;S/&quot;\ * \-#,##0.00_ ;_ &quot;S/&quot;\ * &quot;-&quot;??_ ;_ @_ "/>
    <numFmt numFmtId="214" formatCode="_ * #,##0.0_ ;_ * \-#,##0.0_ ;_ * &quot;-&quot;_ ;_ @_ "/>
    <numFmt numFmtId="215" formatCode="_ * #,##0.00_ ;_ * \-#,##0.00_ ;_ * &quot;-&quot;_ ;_ @_ "/>
    <numFmt numFmtId="216" formatCode="_ * #,##0.000_ ;_ * \-#,##0.000_ ;_ * &quot;-&quot;_ ;_ @_ "/>
    <numFmt numFmtId="217" formatCode="_ * #,##0.0000_ ;_ * \-#,##0.0000_ ;_ * &quot;-&quot;_ ;_ @_ "/>
    <numFmt numFmtId="218" formatCode="#,##0.0;\-#,##0.0"/>
    <numFmt numFmtId="219" formatCode="_ [$€]\ * #,##0.00_ ;_ [$€]\ * \-#,##0.00_ ;_ [$€]\ * &quot;-&quot;??_ ;_ @_ "/>
    <numFmt numFmtId="220" formatCode="0.000"/>
    <numFmt numFmtId="221" formatCode="_-* #,##0.00\ _p_t_a_-;\-* #,##0.00\ _p_t_a_-;_-* &quot;-&quot;??\ _p_t_a_-;_-@_-"/>
    <numFmt numFmtId="222" formatCode="#,##0_ ;\-#,##0\ 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43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43" applyNumberFormat="1" applyFont="1" applyAlignment="1">
      <alignment/>
    </xf>
    <xf numFmtId="0" fontId="5" fillId="0" borderId="0" xfId="0" applyFont="1" applyAlignment="1">
      <alignment horizontal="right"/>
    </xf>
    <xf numFmtId="4" fontId="5" fillId="0" borderId="0" xfId="43" applyNumberFormat="1" applyFont="1" applyAlignment="1">
      <alignment horizontal="right"/>
    </xf>
    <xf numFmtId="4" fontId="4" fillId="0" borderId="0" xfId="43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4" fontId="5" fillId="0" borderId="10" xfId="43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43" applyNumberFormat="1" applyFont="1" applyBorder="1" applyAlignment="1">
      <alignment/>
    </xf>
    <xf numFmtId="4" fontId="5" fillId="0" borderId="0" xfId="43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43" applyNumberFormat="1" applyFont="1" applyFill="1" applyAlignment="1">
      <alignment/>
    </xf>
    <xf numFmtId="0" fontId="9" fillId="0" borderId="0" xfId="0" applyFont="1" applyAlignment="1">
      <alignment/>
    </xf>
    <xf numFmtId="4" fontId="1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" fontId="10" fillId="0" borderId="0" xfId="0" applyNumberFormat="1" applyFont="1" applyAlignment="1">
      <alignment horizontal="centerContinuous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5" fillId="0" borderId="0" xfId="0" applyNumberFormat="1" applyFont="1" applyFill="1" applyAlignment="1">
      <alignment horizontal="right"/>
    </xf>
    <xf numFmtId="4" fontId="5" fillId="0" borderId="14" xfId="43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4" fontId="7" fillId="0" borderId="13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I&#211;N%20ESTAD&#205;STICA\Peru%20Forestal%201994-2003\PERU%20FORESTAL%202003\PERU%20FOREST%202003\ANUARIOS\PERU%20FORESTAL%202001\EXPORTACIONES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. NO MAD."/>
      <sheetName val="RES.NOMAD"/>
      <sheetName val="EXPORT. MAD."/>
      <sheetName val="RESUMEN MAD"/>
    </sheetNames>
    <sheetDataSet>
      <sheetData sheetId="2">
        <row r="5">
          <cell r="A5">
            <v>4402000000</v>
          </cell>
          <cell r="B5" t="str">
            <v>carbón vegetal (comprendido el d'cascaras o huesos (carozos)</v>
          </cell>
          <cell r="C5" t="str">
            <v>ESTADOS UNIDOS</v>
          </cell>
          <cell r="D5">
            <v>10.24</v>
          </cell>
          <cell r="E5">
            <v>15</v>
          </cell>
        </row>
        <row r="7">
          <cell r="A7">
            <v>4407109000</v>
          </cell>
          <cell r="B7" t="str">
            <v>Demás madera aserrada o desbastada longitudinalmente de coníferas</v>
          </cell>
          <cell r="C7" t="str">
            <v>CANADA</v>
          </cell>
          <cell r="D7">
            <v>26460</v>
          </cell>
          <cell r="E7">
            <v>25499.9</v>
          </cell>
        </row>
        <row r="8">
          <cell r="B8" t="str">
            <v>de espesor &gt;6MM.</v>
          </cell>
          <cell r="C8" t="str">
            <v>CHINA</v>
          </cell>
          <cell r="D8">
            <v>165470</v>
          </cell>
          <cell r="E8">
            <v>60661.8</v>
          </cell>
        </row>
        <row r="9">
          <cell r="C9" t="str">
            <v>HONG KONG</v>
          </cell>
          <cell r="D9">
            <v>1155145</v>
          </cell>
          <cell r="E9">
            <v>344807.53</v>
          </cell>
        </row>
        <row r="10">
          <cell r="C10" t="str">
            <v>ITALIA</v>
          </cell>
          <cell r="D10">
            <v>11560</v>
          </cell>
          <cell r="E10">
            <v>4175.16</v>
          </cell>
        </row>
        <row r="11">
          <cell r="C11" t="str">
            <v>TAIWAN (FORMOSA)</v>
          </cell>
          <cell r="D11">
            <v>45310</v>
          </cell>
          <cell r="E11">
            <v>10025.94</v>
          </cell>
        </row>
        <row r="12">
          <cell r="C12" t="str">
            <v>ESTADOS UNIDOS</v>
          </cell>
          <cell r="D12">
            <v>65050</v>
          </cell>
          <cell r="E12">
            <v>26531.4</v>
          </cell>
        </row>
        <row r="13">
          <cell r="A13">
            <v>4407240000</v>
          </cell>
          <cell r="B13" t="str">
            <v>Madera aserrada de virola, mahogany (swietenia spp.), imbuia y balsa</v>
          </cell>
          <cell r="C13" t="str">
            <v>AUSTRALIA</v>
          </cell>
          <cell r="D13">
            <v>35180</v>
          </cell>
          <cell r="E13">
            <v>59651.8</v>
          </cell>
        </row>
        <row r="14">
          <cell r="C14" t="str">
            <v>BARBADOS</v>
          </cell>
          <cell r="D14">
            <v>16076.85</v>
          </cell>
          <cell r="E14">
            <v>32198</v>
          </cell>
        </row>
        <row r="15">
          <cell r="C15" t="str">
            <v>BOLIVIA</v>
          </cell>
          <cell r="D15">
            <v>56000</v>
          </cell>
          <cell r="E15">
            <v>50500</v>
          </cell>
        </row>
        <row r="16">
          <cell r="C16" t="str">
            <v>CHILE</v>
          </cell>
          <cell r="D16">
            <v>13250</v>
          </cell>
          <cell r="E16">
            <v>7049</v>
          </cell>
        </row>
        <row r="17">
          <cell r="C17" t="str">
            <v>CHINA</v>
          </cell>
          <cell r="D17">
            <v>9500</v>
          </cell>
          <cell r="E17">
            <v>2758.5</v>
          </cell>
        </row>
        <row r="18">
          <cell r="C18" t="str">
            <v>COLOMBIA</v>
          </cell>
          <cell r="D18">
            <v>42930</v>
          </cell>
          <cell r="E18">
            <v>22360</v>
          </cell>
        </row>
        <row r="19">
          <cell r="C19" t="str">
            <v>ALEMANIA</v>
          </cell>
          <cell r="D19">
            <v>19908.46</v>
          </cell>
          <cell r="E19">
            <v>28217.06</v>
          </cell>
        </row>
        <row r="20">
          <cell r="C20" t="str">
            <v>DINAMARCA</v>
          </cell>
          <cell r="D20">
            <v>22110</v>
          </cell>
          <cell r="E20">
            <v>21718.54</v>
          </cell>
        </row>
        <row r="21">
          <cell r="C21" t="str">
            <v>REPUBLICA DOMINICANA</v>
          </cell>
          <cell r="D21">
            <v>2573142.31</v>
          </cell>
          <cell r="E21">
            <v>1936641.81</v>
          </cell>
        </row>
        <row r="22">
          <cell r="C22" t="str">
            <v>ESPAYA</v>
          </cell>
          <cell r="D22">
            <v>100206.66</v>
          </cell>
          <cell r="E22">
            <v>77452.38</v>
          </cell>
        </row>
        <row r="23">
          <cell r="C23" t="str">
            <v>REINO UNIDO</v>
          </cell>
          <cell r="D23">
            <v>126595</v>
          </cell>
          <cell r="E23">
            <v>234813.27</v>
          </cell>
        </row>
        <row r="24">
          <cell r="C24" t="str">
            <v>IRLANDA (EIRE)</v>
          </cell>
          <cell r="D24">
            <v>13440</v>
          </cell>
          <cell r="E24">
            <v>19599.07</v>
          </cell>
        </row>
        <row r="25">
          <cell r="C25" t="str">
            <v>JAPON</v>
          </cell>
          <cell r="D25">
            <v>15940.8</v>
          </cell>
          <cell r="E25">
            <v>18914.85</v>
          </cell>
        </row>
        <row r="26">
          <cell r="C26" t="str">
            <v>MEXICO</v>
          </cell>
          <cell r="D26">
            <v>12656616.23</v>
          </cell>
          <cell r="E26">
            <v>6731643.71</v>
          </cell>
        </row>
        <row r="27">
          <cell r="C27" t="str">
            <v>PUERTO RICO</v>
          </cell>
          <cell r="D27">
            <v>272133.5</v>
          </cell>
          <cell r="E27">
            <v>472068.04</v>
          </cell>
        </row>
        <row r="28">
          <cell r="C28" t="str">
            <v>SUECIA</v>
          </cell>
          <cell r="D28">
            <v>112773.49</v>
          </cell>
          <cell r="E28">
            <v>195539.38</v>
          </cell>
        </row>
        <row r="29">
          <cell r="C29" t="str">
            <v>TAIWAN (FORMOSA)</v>
          </cell>
          <cell r="D29">
            <v>25330</v>
          </cell>
          <cell r="E29">
            <v>26607.59</v>
          </cell>
        </row>
        <row r="30">
          <cell r="C30" t="str">
            <v>ESTADOS UNIDOS</v>
          </cell>
          <cell r="D30">
            <v>25379939.5</v>
          </cell>
          <cell r="E30">
            <v>32102763.2</v>
          </cell>
        </row>
        <row r="31">
          <cell r="A31">
            <v>4407290000</v>
          </cell>
          <cell r="B31" t="str">
            <v>Maderas aserradas de las maderas tropicales de la nota de subp. 1</v>
          </cell>
          <cell r="C31" t="str">
            <v>ARUBA</v>
          </cell>
          <cell r="D31">
            <v>48460</v>
          </cell>
          <cell r="E31">
            <v>56240.48</v>
          </cell>
        </row>
        <row r="32">
          <cell r="B32" t="str">
            <v>de este capitulo</v>
          </cell>
          <cell r="C32" t="str">
            <v>BARBADOS</v>
          </cell>
          <cell r="D32">
            <v>28343.15</v>
          </cell>
          <cell r="E32">
            <v>32359.97</v>
          </cell>
        </row>
        <row r="33">
          <cell r="C33" t="str">
            <v>BELGICA</v>
          </cell>
          <cell r="D33">
            <v>12250</v>
          </cell>
          <cell r="E33">
            <v>6902</v>
          </cell>
        </row>
        <row r="34">
          <cell r="C34" t="str">
            <v>CHILE</v>
          </cell>
          <cell r="D34">
            <v>28000</v>
          </cell>
          <cell r="E34">
            <v>7000</v>
          </cell>
        </row>
        <row r="35">
          <cell r="C35" t="str">
            <v>CHINA</v>
          </cell>
          <cell r="D35">
            <v>23750</v>
          </cell>
          <cell r="E35">
            <v>10780</v>
          </cell>
        </row>
        <row r="36">
          <cell r="C36" t="str">
            <v>ALEMANIA</v>
          </cell>
          <cell r="D36">
            <v>6934.72</v>
          </cell>
          <cell r="E36">
            <v>6890.01</v>
          </cell>
        </row>
        <row r="37">
          <cell r="C37" t="str">
            <v>REPUBLICA DOMINICANA</v>
          </cell>
          <cell r="D37">
            <v>351494.69</v>
          </cell>
          <cell r="E37">
            <v>260776.74</v>
          </cell>
        </row>
        <row r="38">
          <cell r="C38" t="str">
            <v>ECUADOR</v>
          </cell>
          <cell r="D38">
            <v>26000</v>
          </cell>
          <cell r="E38">
            <v>13968.38</v>
          </cell>
        </row>
        <row r="39">
          <cell r="C39" t="str">
            <v>ESPAYA</v>
          </cell>
          <cell r="D39">
            <v>83623.34</v>
          </cell>
          <cell r="E39">
            <v>63144.73</v>
          </cell>
        </row>
        <row r="40">
          <cell r="C40" t="str">
            <v>HONG KONG</v>
          </cell>
          <cell r="D40">
            <v>319062.42</v>
          </cell>
          <cell r="E40">
            <v>56269.56</v>
          </cell>
        </row>
        <row r="41">
          <cell r="C41" t="str">
            <v>ITALIA</v>
          </cell>
          <cell r="D41">
            <v>69060</v>
          </cell>
          <cell r="E41">
            <v>32299.01</v>
          </cell>
        </row>
        <row r="42">
          <cell r="A42" t="str">
            <v>ELABORACIÓN  </v>
          </cell>
          <cell r="B42" t="str">
            <v>:  Instituto Nacional de Recursos Naturales - INRENA-DGFFS</v>
          </cell>
          <cell r="E42" t="str">
            <v>Continúa…</v>
          </cell>
        </row>
        <row r="43">
          <cell r="C43" t="str">
            <v>JAMAICA</v>
          </cell>
          <cell r="D43">
            <v>75480</v>
          </cell>
          <cell r="E43">
            <v>53098.99</v>
          </cell>
        </row>
        <row r="44">
          <cell r="C44" t="str">
            <v>JAPON</v>
          </cell>
          <cell r="D44">
            <v>231200</v>
          </cell>
          <cell r="E44">
            <v>102552.31</v>
          </cell>
        </row>
        <row r="45">
          <cell r="C45" t="str">
            <v>COREA (SUR), REPUBLICA DE</v>
          </cell>
          <cell r="D45">
            <v>23660</v>
          </cell>
          <cell r="E45">
            <v>10780</v>
          </cell>
        </row>
        <row r="46">
          <cell r="C46" t="str">
            <v>MEXICO</v>
          </cell>
          <cell r="D46">
            <v>4041650.73</v>
          </cell>
          <cell r="E46">
            <v>3936638.8</v>
          </cell>
        </row>
        <row r="47">
          <cell r="C47" t="str">
            <v>PUERTO RICO</v>
          </cell>
          <cell r="D47">
            <v>462685.81</v>
          </cell>
          <cell r="E47">
            <v>669800.16</v>
          </cell>
        </row>
        <row r="48">
          <cell r="C48" t="str">
            <v>SUECIA</v>
          </cell>
          <cell r="D48">
            <v>1691.82</v>
          </cell>
          <cell r="E48">
            <v>3382.1</v>
          </cell>
        </row>
        <row r="49">
          <cell r="C49" t="str">
            <v>ESTADOS UNIDOS</v>
          </cell>
          <cell r="D49">
            <v>1659503.47</v>
          </cell>
          <cell r="E49">
            <v>1484741.88</v>
          </cell>
        </row>
        <row r="50">
          <cell r="C50" t="str">
            <v>URUGUAY</v>
          </cell>
          <cell r="D50">
            <v>49160</v>
          </cell>
          <cell r="E50">
            <v>60140.68</v>
          </cell>
        </row>
        <row r="51">
          <cell r="A51">
            <v>4407990000</v>
          </cell>
          <cell r="B51" t="str">
            <v>Demás maderas aserradas o desbastada longitudinalmente</v>
          </cell>
          <cell r="C51" t="str">
            <v>AUSTRALIA</v>
          </cell>
          <cell r="D51">
            <v>190496.94</v>
          </cell>
          <cell r="E51">
            <v>66974.47</v>
          </cell>
        </row>
        <row r="52">
          <cell r="B52" t="str">
            <v>cortada o desenrrollada</v>
          </cell>
          <cell r="C52" t="str">
            <v>BELGICA</v>
          </cell>
          <cell r="D52">
            <v>304</v>
          </cell>
          <cell r="E52">
            <v>781.25</v>
          </cell>
        </row>
        <row r="53">
          <cell r="C53" t="str">
            <v>CHILE</v>
          </cell>
          <cell r="D53">
            <v>156211</v>
          </cell>
          <cell r="E53">
            <v>43358.5</v>
          </cell>
        </row>
        <row r="54">
          <cell r="C54" t="str">
            <v>CHINA</v>
          </cell>
          <cell r="D54">
            <v>17090</v>
          </cell>
          <cell r="E54">
            <v>8374.91</v>
          </cell>
        </row>
        <row r="55">
          <cell r="C55" t="str">
            <v>ESPAYA</v>
          </cell>
          <cell r="D55">
            <v>25000</v>
          </cell>
          <cell r="E55">
            <v>10410</v>
          </cell>
        </row>
        <row r="56">
          <cell r="C56" t="str">
            <v>ITALIA</v>
          </cell>
          <cell r="D56">
            <v>26450</v>
          </cell>
          <cell r="E56">
            <v>29898.66</v>
          </cell>
        </row>
        <row r="57">
          <cell r="C57" t="str">
            <v>JAPON</v>
          </cell>
          <cell r="D57">
            <v>13724.15</v>
          </cell>
          <cell r="E57">
            <v>17254.04</v>
          </cell>
        </row>
        <row r="58">
          <cell r="C58" t="str">
            <v>COREA (SUR), REPUBLICA DE</v>
          </cell>
          <cell r="D58">
            <v>20160</v>
          </cell>
          <cell r="E58">
            <v>4857.6</v>
          </cell>
        </row>
        <row r="59">
          <cell r="C59" t="str">
            <v>MEXICO</v>
          </cell>
          <cell r="D59">
            <v>2938896.24</v>
          </cell>
          <cell r="E59">
            <v>1507530.73</v>
          </cell>
        </row>
        <row r="60">
          <cell r="C60" t="str">
            <v>NUEVA ZELANDA</v>
          </cell>
          <cell r="D60">
            <v>82270</v>
          </cell>
          <cell r="E60">
            <v>35263.96</v>
          </cell>
        </row>
        <row r="61">
          <cell r="C61" t="str">
            <v>SUECIA</v>
          </cell>
          <cell r="D61">
            <v>19000</v>
          </cell>
          <cell r="E61">
            <v>2060.37</v>
          </cell>
        </row>
        <row r="62">
          <cell r="C62" t="str">
            <v>TAIWAN (FORMOSA)</v>
          </cell>
          <cell r="D62">
            <v>7900</v>
          </cell>
          <cell r="E62">
            <v>2766.24</v>
          </cell>
        </row>
        <row r="63">
          <cell r="C63" t="str">
            <v>ESTADOS UNIDOS</v>
          </cell>
          <cell r="D63">
            <v>1651432.98</v>
          </cell>
          <cell r="E63">
            <v>1038659.14</v>
          </cell>
        </row>
        <row r="64">
          <cell r="C64" t="str">
            <v>VENEZUELA</v>
          </cell>
          <cell r="D64">
            <v>49090</v>
          </cell>
          <cell r="E64">
            <v>9000</v>
          </cell>
        </row>
        <row r="65">
          <cell r="B65" t="str">
            <v/>
          </cell>
          <cell r="D65">
            <v>55700103.25999999</v>
          </cell>
          <cell r="E65">
            <v>52157153.59999999</v>
          </cell>
        </row>
        <row r="66">
          <cell r="B66" t="str">
            <v/>
          </cell>
        </row>
        <row r="67">
          <cell r="A67">
            <v>4408390000</v>
          </cell>
          <cell r="B67" t="str">
            <v>Hojas p'chapado o contrachap. d'las demás maderas tropic. citad.</v>
          </cell>
          <cell r="C67" t="str">
            <v>MEXICO</v>
          </cell>
          <cell r="D67">
            <v>399549.64</v>
          </cell>
          <cell r="E67">
            <v>457055.25</v>
          </cell>
        </row>
        <row r="68">
          <cell r="B68" t="str">
            <v>en la nota del subp 1</v>
          </cell>
          <cell r="C68" t="str">
            <v>PUERTO RICO</v>
          </cell>
          <cell r="D68">
            <v>2220.69</v>
          </cell>
          <cell r="E68">
            <v>4692.64</v>
          </cell>
        </row>
        <row r="69">
          <cell r="C69" t="str">
            <v>ESTADOS UNIDOS</v>
          </cell>
          <cell r="D69">
            <v>86.05</v>
          </cell>
          <cell r="E69">
            <v>200</v>
          </cell>
        </row>
        <row r="70">
          <cell r="A70">
            <v>4408900000</v>
          </cell>
          <cell r="B70" t="str">
            <v>Demás hojas p' chapado o contrachapado y demás maderas serradas</v>
          </cell>
          <cell r="C70" t="str">
            <v>MEXICO</v>
          </cell>
          <cell r="D70">
            <v>2052951</v>
          </cell>
          <cell r="E70">
            <v>1388399.98</v>
          </cell>
        </row>
        <row r="71">
          <cell r="B71" t="str">
            <v>long. espesor &lt;=6 MM.</v>
          </cell>
          <cell r="C71" t="str">
            <v>ESTADOS UNIDOS</v>
          </cell>
          <cell r="D71">
            <v>3588400</v>
          </cell>
          <cell r="E71">
            <v>1802976.49</v>
          </cell>
        </row>
        <row r="72">
          <cell r="B72" t="str">
            <v/>
          </cell>
          <cell r="D72">
            <v>6043207.38</v>
          </cell>
          <cell r="E72">
            <v>3653324.3600000003</v>
          </cell>
        </row>
        <row r="73">
          <cell r="B73" t="str">
            <v/>
          </cell>
        </row>
        <row r="74">
          <cell r="A74">
            <v>4409101000</v>
          </cell>
          <cell r="B74" t="str">
            <v>Tablillas y frisos para parques, sin ensamblar, de coníferas</v>
          </cell>
          <cell r="C74" t="str">
            <v>CHILE</v>
          </cell>
          <cell r="D74">
            <v>3940</v>
          </cell>
          <cell r="E74">
            <v>3339.56</v>
          </cell>
        </row>
        <row r="75">
          <cell r="C75" t="str">
            <v>ALEMANIA</v>
          </cell>
          <cell r="D75">
            <v>14639</v>
          </cell>
          <cell r="E75">
            <v>14000</v>
          </cell>
        </row>
        <row r="76">
          <cell r="C76" t="str">
            <v>ECUADOR</v>
          </cell>
          <cell r="D76">
            <v>19400</v>
          </cell>
          <cell r="E76">
            <v>11593.55</v>
          </cell>
        </row>
        <row r="77">
          <cell r="C77" t="str">
            <v>ITALIA</v>
          </cell>
          <cell r="D77">
            <v>78000</v>
          </cell>
          <cell r="E77">
            <v>87362.33</v>
          </cell>
        </row>
        <row r="78">
          <cell r="C78" t="str">
            <v>JAPON</v>
          </cell>
          <cell r="D78">
            <v>16831.54</v>
          </cell>
          <cell r="E78">
            <v>26898.46</v>
          </cell>
        </row>
        <row r="79">
          <cell r="A79">
            <v>4409102000</v>
          </cell>
          <cell r="B79" t="str">
            <v>Madera moldurada, de coníferas</v>
          </cell>
          <cell r="C79" t="str">
            <v>JAPON</v>
          </cell>
          <cell r="D79">
            <v>5135.9</v>
          </cell>
          <cell r="E79">
            <v>11849.8</v>
          </cell>
        </row>
        <row r="80">
          <cell r="C80" t="str">
            <v>PANAMA</v>
          </cell>
          <cell r="D80">
            <v>2300</v>
          </cell>
          <cell r="E80">
            <v>2342.81</v>
          </cell>
        </row>
        <row r="81">
          <cell r="A81" t="str">
            <v>ELABORACIÓN  </v>
          </cell>
          <cell r="B81" t="str">
            <v>:  Instituto Nacional de Recursos Naturales - INRENA-DGFFS</v>
          </cell>
          <cell r="E81" t="str">
            <v>Continúa…</v>
          </cell>
        </row>
        <row r="82">
          <cell r="A82">
            <v>4409109000</v>
          </cell>
          <cell r="B82" t="str">
            <v>Demás maderas perfiladas longitudinalmente de coníferas</v>
          </cell>
          <cell r="C82" t="str">
            <v>ALEMANIA</v>
          </cell>
          <cell r="D82">
            <v>2598</v>
          </cell>
          <cell r="E82">
            <v>980</v>
          </cell>
        </row>
        <row r="83">
          <cell r="C83" t="str">
            <v>JAPON</v>
          </cell>
          <cell r="D83">
            <v>173.58</v>
          </cell>
          <cell r="E83">
            <v>427.8</v>
          </cell>
        </row>
        <row r="84">
          <cell r="C84" t="str">
            <v>ESTADOS UNIDOS</v>
          </cell>
          <cell r="D84">
            <v>1280</v>
          </cell>
          <cell r="E84">
            <v>1400</v>
          </cell>
        </row>
        <row r="85">
          <cell r="A85">
            <v>4409201000</v>
          </cell>
          <cell r="B85" t="str">
            <v>Tablillas y frisos para parques, sin ensamblar, </v>
          </cell>
          <cell r="C85" t="str">
            <v>CHINA</v>
          </cell>
          <cell r="D85">
            <v>2835860</v>
          </cell>
          <cell r="E85">
            <v>1435653.68</v>
          </cell>
        </row>
        <row r="86">
          <cell r="B86" t="str">
            <v>distinta de las coníferas</v>
          </cell>
          <cell r="C86" t="str">
            <v>ALEMANIA</v>
          </cell>
          <cell r="D86">
            <v>1136.83</v>
          </cell>
          <cell r="E86">
            <v>1129.5</v>
          </cell>
        </row>
        <row r="87">
          <cell r="C87" t="str">
            <v>FINLANDIA</v>
          </cell>
          <cell r="D87">
            <v>10000</v>
          </cell>
          <cell r="E87">
            <v>2000</v>
          </cell>
        </row>
        <row r="88">
          <cell r="C88" t="str">
            <v>HONG KONG</v>
          </cell>
          <cell r="D88">
            <v>5331560.53</v>
          </cell>
          <cell r="E88">
            <v>2686087.27</v>
          </cell>
        </row>
        <row r="89">
          <cell r="C89" t="str">
            <v>ITALIA</v>
          </cell>
          <cell r="D89">
            <v>161460.32</v>
          </cell>
          <cell r="E89">
            <v>93162.72</v>
          </cell>
        </row>
        <row r="90">
          <cell r="C90" t="str">
            <v>MEXICO</v>
          </cell>
          <cell r="D90">
            <v>64437.46</v>
          </cell>
          <cell r="E90">
            <v>43694.76</v>
          </cell>
        </row>
        <row r="91">
          <cell r="C91" t="str">
            <v>SUECIA</v>
          </cell>
          <cell r="D91">
            <v>3009.7</v>
          </cell>
          <cell r="E91">
            <v>4750.63</v>
          </cell>
        </row>
        <row r="92">
          <cell r="C92" t="str">
            <v>TAIWAN (FORMOSA)</v>
          </cell>
          <cell r="D92">
            <v>92450</v>
          </cell>
          <cell r="E92">
            <v>39067.28</v>
          </cell>
        </row>
        <row r="93">
          <cell r="C93" t="str">
            <v>ESTADOS UNIDOS</v>
          </cell>
          <cell r="D93">
            <v>720685.36</v>
          </cell>
          <cell r="E93">
            <v>313412.92</v>
          </cell>
        </row>
        <row r="94">
          <cell r="A94">
            <v>4409202000</v>
          </cell>
          <cell r="B94" t="str">
            <v>Madera moldurada distinta de la de coníferas</v>
          </cell>
          <cell r="C94" t="str">
            <v>CHILE</v>
          </cell>
          <cell r="D94">
            <v>3880</v>
          </cell>
          <cell r="E94">
            <v>6224</v>
          </cell>
        </row>
        <row r="95">
          <cell r="C95" t="str">
            <v>ITALIA</v>
          </cell>
          <cell r="D95">
            <v>1500</v>
          </cell>
          <cell r="E95">
            <v>790.4</v>
          </cell>
        </row>
        <row r="96">
          <cell r="C96" t="str">
            <v>JAPON</v>
          </cell>
          <cell r="D96">
            <v>4532.4</v>
          </cell>
          <cell r="E96">
            <v>22027.99</v>
          </cell>
        </row>
        <row r="97">
          <cell r="C97" t="str">
            <v>ESTADOS UNIDOS</v>
          </cell>
          <cell r="D97">
            <v>197419.4</v>
          </cell>
          <cell r="E97">
            <v>159862.78</v>
          </cell>
        </row>
        <row r="98">
          <cell r="A98">
            <v>4409209000</v>
          </cell>
          <cell r="B98" t="str">
            <v>Demás maderas perfiladas longitudinalmente distinta de coníferas</v>
          </cell>
          <cell r="C98" t="str">
            <v>JAPON</v>
          </cell>
          <cell r="D98">
            <v>2622.64</v>
          </cell>
          <cell r="E98">
            <v>10329.01</v>
          </cell>
        </row>
        <row r="99">
          <cell r="C99" t="str">
            <v>SUECIA</v>
          </cell>
          <cell r="D99">
            <v>107394.03</v>
          </cell>
          <cell r="E99">
            <v>79539.87</v>
          </cell>
        </row>
        <row r="100">
          <cell r="C100" t="str">
            <v>ESTADOS UNIDOS</v>
          </cell>
          <cell r="D100">
            <v>849462.06</v>
          </cell>
          <cell r="E100">
            <v>520056.28</v>
          </cell>
        </row>
        <row r="101">
          <cell r="B101" t="str">
            <v/>
          </cell>
          <cell r="D101">
            <v>10531708.750000002</v>
          </cell>
          <cell r="E101">
            <v>5577983.4</v>
          </cell>
        </row>
        <row r="102">
          <cell r="B102" t="str">
            <v/>
          </cell>
        </row>
        <row r="103">
          <cell r="A103">
            <v>4410110000</v>
          </cell>
          <cell r="B103" t="str">
            <v>Tableros llamados "waferboard", incl. los llamados "oriented stra</v>
          </cell>
          <cell r="C103" t="str">
            <v>BOLIVIA</v>
          </cell>
          <cell r="D103">
            <v>84</v>
          </cell>
          <cell r="E103">
            <v>10.4</v>
          </cell>
        </row>
        <row r="104">
          <cell r="B104" t="str">
            <v/>
          </cell>
        </row>
        <row r="105">
          <cell r="A105">
            <v>4410190000</v>
          </cell>
          <cell r="B105" t="str">
            <v>Demás tableros de partícula y tableros similares de madera</v>
          </cell>
          <cell r="C105" t="str">
            <v>MEXICO</v>
          </cell>
          <cell r="D105">
            <v>7575.93</v>
          </cell>
          <cell r="E105">
            <v>8000</v>
          </cell>
        </row>
        <row r="106">
          <cell r="A106">
            <v>4410900000</v>
          </cell>
          <cell r="B106" t="str">
            <v>Demás tableros de partículas y tableros similares de las demás materias leñosas</v>
          </cell>
          <cell r="C106" t="str">
            <v>JAPON</v>
          </cell>
          <cell r="D106">
            <v>4540.86</v>
          </cell>
          <cell r="E106">
            <v>18126.71</v>
          </cell>
        </row>
        <row r="107">
          <cell r="D107">
            <v>12116.79</v>
          </cell>
          <cell r="E107">
            <v>26126.71</v>
          </cell>
        </row>
        <row r="108">
          <cell r="B108" t="str">
            <v/>
          </cell>
        </row>
        <row r="109">
          <cell r="A109">
            <v>4411990000</v>
          </cell>
          <cell r="B109" t="str">
            <v>Demás tableros de fibra de madera u otras mat. leñosas,</v>
          </cell>
          <cell r="C109" t="str">
            <v>CHILE</v>
          </cell>
          <cell r="D109">
            <v>22935</v>
          </cell>
          <cell r="E109">
            <v>44642.49</v>
          </cell>
        </row>
        <row r="110">
          <cell r="B110" t="str">
            <v> incl. aglomerados</v>
          </cell>
          <cell r="C110" t="str">
            <v>ECUADOR</v>
          </cell>
          <cell r="D110">
            <v>3943.95</v>
          </cell>
          <cell r="E110">
            <v>5473.72</v>
          </cell>
        </row>
        <row r="111">
          <cell r="C111" t="str">
            <v>JAPON</v>
          </cell>
          <cell r="D111">
            <v>54.81</v>
          </cell>
          <cell r="E111">
            <v>767</v>
          </cell>
        </row>
        <row r="112">
          <cell r="C112" t="str">
            <v>MEXICO</v>
          </cell>
          <cell r="D112">
            <v>0.88</v>
          </cell>
          <cell r="E112">
            <v>7.08</v>
          </cell>
        </row>
        <row r="113">
          <cell r="C113" t="str">
            <v>ESTADOS UNIDOS</v>
          </cell>
          <cell r="D113">
            <v>610.75</v>
          </cell>
          <cell r="E113">
            <v>3750</v>
          </cell>
        </row>
        <row r="114">
          <cell r="B114" t="str">
            <v/>
          </cell>
          <cell r="D114">
            <v>27545.390000000003</v>
          </cell>
          <cell r="E114">
            <v>54640.29</v>
          </cell>
        </row>
        <row r="115">
          <cell r="B115" t="str">
            <v/>
          </cell>
        </row>
        <row r="116">
          <cell r="A116">
            <v>4412130000</v>
          </cell>
          <cell r="B116" t="str">
            <v>Madera contrachapada q'tenga por lo menos una hoja </v>
          </cell>
          <cell r="C116" t="str">
            <v>MEXICO</v>
          </cell>
          <cell r="D116">
            <v>1161959.7</v>
          </cell>
          <cell r="E116">
            <v>1712351.83</v>
          </cell>
        </row>
        <row r="117">
          <cell r="B117" t="str">
            <v>externa de maderas  tropicales</v>
          </cell>
        </row>
        <row r="118">
          <cell r="A118">
            <v>4412140000</v>
          </cell>
          <cell r="B118" t="str">
            <v>Demás maderas contrachap. q'tengan por lo menos,una hoja </v>
          </cell>
          <cell r="C118" t="str">
            <v>BOLIVIA</v>
          </cell>
          <cell r="D118">
            <v>7500</v>
          </cell>
          <cell r="E118">
            <v>4725.95</v>
          </cell>
        </row>
        <row r="119">
          <cell r="B119" t="str">
            <v>externa distinta de conífera</v>
          </cell>
          <cell r="C119" t="str">
            <v>CHILE</v>
          </cell>
          <cell r="D119">
            <v>25500</v>
          </cell>
          <cell r="E119">
            <v>17146.44</v>
          </cell>
        </row>
        <row r="120">
          <cell r="A120" t="str">
            <v>ELABORACIÓN  </v>
          </cell>
          <cell r="B120" t="str">
            <v>:  Instituto Nacional de Recursos Naturales - INRENA-DGFFS</v>
          </cell>
          <cell r="E120" t="str">
            <v>Continúa…</v>
          </cell>
        </row>
        <row r="121">
          <cell r="C121" t="str">
            <v>COLOMBIA</v>
          </cell>
          <cell r="D121">
            <v>123930</v>
          </cell>
          <cell r="E121">
            <v>78360.75</v>
          </cell>
        </row>
        <row r="122">
          <cell r="C122" t="str">
            <v>COSTA RICA</v>
          </cell>
          <cell r="D122">
            <v>146600</v>
          </cell>
          <cell r="E122">
            <v>105869.54</v>
          </cell>
        </row>
        <row r="123">
          <cell r="C123" t="str">
            <v>REPUBLICA DOMINICANA</v>
          </cell>
          <cell r="D123">
            <v>92580</v>
          </cell>
          <cell r="E123">
            <v>74765.2</v>
          </cell>
        </row>
        <row r="124">
          <cell r="C124" t="str">
            <v>ECUADOR</v>
          </cell>
          <cell r="D124">
            <v>74550</v>
          </cell>
          <cell r="E124">
            <v>56542.99</v>
          </cell>
        </row>
        <row r="125">
          <cell r="C125" t="str">
            <v>MEXICO</v>
          </cell>
          <cell r="D125">
            <v>2597032</v>
          </cell>
          <cell r="E125">
            <v>1962488.58</v>
          </cell>
        </row>
        <row r="126">
          <cell r="C126" t="str">
            <v>PANAMA</v>
          </cell>
          <cell r="D126">
            <v>92190</v>
          </cell>
          <cell r="E126">
            <v>65852.16</v>
          </cell>
        </row>
        <row r="127">
          <cell r="C127" t="str">
            <v>VENEZUELA</v>
          </cell>
          <cell r="D127">
            <v>6048364</v>
          </cell>
          <cell r="E127">
            <v>3910800.14</v>
          </cell>
        </row>
        <row r="128">
          <cell r="A128">
            <v>4412190000</v>
          </cell>
          <cell r="B128" t="str">
            <v>Demás maderas contrachapadas constituida por hojas de </v>
          </cell>
          <cell r="C128" t="str">
            <v>MEXICO</v>
          </cell>
          <cell r="D128">
            <v>2070064.38</v>
          </cell>
          <cell r="E128">
            <v>1666433.32</v>
          </cell>
        </row>
        <row r="129">
          <cell r="B129" t="str">
            <v>madera de espesor unit.&lt;=6MM.</v>
          </cell>
          <cell r="C129" t="str">
            <v>PANAMA</v>
          </cell>
          <cell r="D129">
            <v>23920</v>
          </cell>
          <cell r="E129">
            <v>18752.4</v>
          </cell>
        </row>
        <row r="130">
          <cell r="C130" t="str">
            <v>VENEZUELA</v>
          </cell>
          <cell r="D130">
            <v>72570</v>
          </cell>
          <cell r="E130">
            <v>50685.4</v>
          </cell>
        </row>
        <row r="131">
          <cell r="A131">
            <v>4412220000</v>
          </cell>
          <cell r="B131" t="str">
            <v>Madera chapada que tenga por lo menos una hoja de las maderas tropical</v>
          </cell>
          <cell r="C131" t="str">
            <v>MEXICO</v>
          </cell>
          <cell r="D131">
            <v>50350</v>
          </cell>
          <cell r="E131">
            <v>75939.71</v>
          </cell>
        </row>
        <row r="132">
          <cell r="B132" t="str">
            <v/>
          </cell>
          <cell r="D132">
            <v>12587110.079999998</v>
          </cell>
          <cell r="E132">
            <v>9800714.410000002</v>
          </cell>
        </row>
        <row r="133">
          <cell r="B133" t="str">
            <v/>
          </cell>
        </row>
        <row r="134">
          <cell r="A134">
            <v>4412920000</v>
          </cell>
          <cell r="B134" t="str">
            <v>Mad. estratificada simil. q'conte. por lo menos una hoja d'la mad. Tropical</v>
          </cell>
          <cell r="C134" t="str">
            <v>MEXICO</v>
          </cell>
          <cell r="D134">
            <v>40309.99</v>
          </cell>
          <cell r="E134">
            <v>51441.15</v>
          </cell>
        </row>
        <row r="135">
          <cell r="A135">
            <v>4412990000</v>
          </cell>
          <cell r="B135" t="str">
            <v>Demás madera estratificada similar</v>
          </cell>
          <cell r="C135" t="str">
            <v>BOLIVIA</v>
          </cell>
          <cell r="D135">
            <v>135.28</v>
          </cell>
          <cell r="E135">
            <v>932.14</v>
          </cell>
        </row>
        <row r="136">
          <cell r="C136" t="str">
            <v>MEXICO</v>
          </cell>
          <cell r="D136">
            <v>398678</v>
          </cell>
          <cell r="E136">
            <v>581496.45</v>
          </cell>
        </row>
        <row r="137">
          <cell r="C137" t="str">
            <v>ESTADOS UNIDOS</v>
          </cell>
          <cell r="D137">
            <v>413.16</v>
          </cell>
          <cell r="E137">
            <v>632</v>
          </cell>
        </row>
        <row r="138">
          <cell r="C138" t="str">
            <v>URUGUAY</v>
          </cell>
          <cell r="D138">
            <v>52030</v>
          </cell>
          <cell r="E138">
            <v>35517.15</v>
          </cell>
        </row>
        <row r="139">
          <cell r="A139">
            <v>4413000000</v>
          </cell>
          <cell r="B139" t="str">
            <v>Madera densificada en bloques, tablas, tiras o perfiles.</v>
          </cell>
          <cell r="C139" t="str">
            <v>ESTADOS UNIDOS</v>
          </cell>
          <cell r="D139">
            <v>0.25</v>
          </cell>
          <cell r="E139">
            <v>5</v>
          </cell>
        </row>
        <row r="140">
          <cell r="B140" t="str">
            <v/>
          </cell>
          <cell r="D140">
            <v>491566.68</v>
          </cell>
          <cell r="E140">
            <v>670023.89</v>
          </cell>
        </row>
        <row r="141">
          <cell r="B141" t="str">
            <v/>
          </cell>
        </row>
        <row r="142">
          <cell r="A142">
            <v>4414000000</v>
          </cell>
          <cell r="B142" t="str">
            <v>Marcos de madera para cuadros, fotografías, espejos</v>
          </cell>
          <cell r="C142" t="str">
            <v>EMIRATOS ARABES UNIDOS</v>
          </cell>
          <cell r="D142">
            <v>42.03</v>
          </cell>
          <cell r="E142">
            <v>120</v>
          </cell>
        </row>
        <row r="143">
          <cell r="B143" t="str">
            <v>u objetos similares</v>
          </cell>
          <cell r="C143" t="str">
            <v>ARGENTINA</v>
          </cell>
          <cell r="D143">
            <v>117.85</v>
          </cell>
          <cell r="E143">
            <v>167</v>
          </cell>
        </row>
        <row r="144">
          <cell r="C144" t="str">
            <v>AUSTRIA</v>
          </cell>
          <cell r="D144">
            <v>26.36</v>
          </cell>
          <cell r="E144">
            <v>198</v>
          </cell>
        </row>
        <row r="145">
          <cell r="C145" t="str">
            <v>AUSTRALIA</v>
          </cell>
          <cell r="D145">
            <v>52.49</v>
          </cell>
          <cell r="E145">
            <v>215.6</v>
          </cell>
        </row>
        <row r="146">
          <cell r="C146" t="str">
            <v>ARUBA</v>
          </cell>
          <cell r="D146">
            <v>0.59</v>
          </cell>
          <cell r="E146">
            <v>7</v>
          </cell>
        </row>
        <row r="147">
          <cell r="C147" t="str">
            <v>CANADA</v>
          </cell>
          <cell r="D147">
            <v>72.62</v>
          </cell>
          <cell r="E147">
            <v>376.7</v>
          </cell>
        </row>
        <row r="148">
          <cell r="C148" t="str">
            <v>CHILE</v>
          </cell>
          <cell r="D148">
            <v>67.2</v>
          </cell>
          <cell r="E148">
            <v>196.8</v>
          </cell>
        </row>
        <row r="149">
          <cell r="C149" t="str">
            <v>COSTA RICA</v>
          </cell>
          <cell r="D149">
            <v>24.77</v>
          </cell>
          <cell r="E149">
            <v>86</v>
          </cell>
        </row>
        <row r="150">
          <cell r="C150" t="str">
            <v>SUIZA</v>
          </cell>
          <cell r="D150">
            <v>6.81</v>
          </cell>
          <cell r="E150">
            <v>112</v>
          </cell>
        </row>
        <row r="151">
          <cell r="C151" t="str">
            <v>ALEMANIA</v>
          </cell>
          <cell r="D151">
            <v>138.68</v>
          </cell>
          <cell r="E151">
            <v>1969.95</v>
          </cell>
        </row>
        <row r="152">
          <cell r="C152" t="str">
            <v>REPUBLICA DOMINICANA</v>
          </cell>
          <cell r="D152">
            <v>243.04</v>
          </cell>
          <cell r="E152">
            <v>834</v>
          </cell>
        </row>
        <row r="153">
          <cell r="C153" t="str">
            <v>ECUADOR</v>
          </cell>
          <cell r="D153">
            <v>258.34</v>
          </cell>
          <cell r="E153">
            <v>4158.96</v>
          </cell>
        </row>
        <row r="154">
          <cell r="C154" t="str">
            <v>ESPAYA</v>
          </cell>
          <cell r="D154">
            <v>1897.07</v>
          </cell>
          <cell r="E154">
            <v>8404.64</v>
          </cell>
        </row>
        <row r="155">
          <cell r="C155" t="str">
            <v>FRANCIA</v>
          </cell>
          <cell r="D155">
            <v>128.31</v>
          </cell>
          <cell r="E155">
            <v>288.3</v>
          </cell>
        </row>
        <row r="156">
          <cell r="C156" t="str">
            <v>REINO UNIDO</v>
          </cell>
          <cell r="D156">
            <v>25.21</v>
          </cell>
          <cell r="E156">
            <v>136.2</v>
          </cell>
        </row>
        <row r="157">
          <cell r="C157" t="str">
            <v>GUAYANA FRANCESA</v>
          </cell>
          <cell r="D157">
            <v>6.24</v>
          </cell>
          <cell r="E157">
            <v>107.52</v>
          </cell>
        </row>
        <row r="158">
          <cell r="A158" t="str">
            <v>ELABORACIÓN  </v>
          </cell>
          <cell r="B158" t="str">
            <v>:  Instituto Nacional de Recursos Naturales - INRENA-DGFFS</v>
          </cell>
          <cell r="E158" t="str">
            <v>Continúa…</v>
          </cell>
        </row>
        <row r="159">
          <cell r="C159" t="str">
            <v>GUATEMALA</v>
          </cell>
          <cell r="D159">
            <v>144.37</v>
          </cell>
          <cell r="E159">
            <v>672.99</v>
          </cell>
        </row>
        <row r="160">
          <cell r="C160" t="str">
            <v>ITALIA</v>
          </cell>
          <cell r="D160">
            <v>1461.13</v>
          </cell>
          <cell r="E160">
            <v>10459.82</v>
          </cell>
        </row>
        <row r="161">
          <cell r="C161" t="str">
            <v>JAPON</v>
          </cell>
          <cell r="D161">
            <v>24.47</v>
          </cell>
          <cell r="E161">
            <v>60</v>
          </cell>
        </row>
        <row r="162">
          <cell r="C162" t="str">
            <v>MEXICO</v>
          </cell>
          <cell r="D162">
            <v>3242.01</v>
          </cell>
          <cell r="E162">
            <v>9528.87</v>
          </cell>
        </row>
        <row r="163">
          <cell r="C163" t="str">
            <v>PANAMA</v>
          </cell>
          <cell r="D163">
            <v>1196.44</v>
          </cell>
          <cell r="E163">
            <v>4302.4</v>
          </cell>
        </row>
        <row r="164">
          <cell r="C164" t="str">
            <v>PUERTO RICO</v>
          </cell>
          <cell r="D164">
            <v>505.08</v>
          </cell>
          <cell r="E164">
            <v>1346.77</v>
          </cell>
        </row>
        <row r="165">
          <cell r="C165" t="str">
            <v>SUECIA</v>
          </cell>
          <cell r="D165">
            <v>147.66</v>
          </cell>
          <cell r="E165">
            <v>2892.86</v>
          </cell>
        </row>
        <row r="166">
          <cell r="C166" t="str">
            <v>ESTADOS UNIDOS</v>
          </cell>
          <cell r="D166">
            <v>36104.29</v>
          </cell>
          <cell r="E166">
            <v>336448.71</v>
          </cell>
        </row>
        <row r="167">
          <cell r="C167" t="str">
            <v>VENEZUELA</v>
          </cell>
          <cell r="D167">
            <v>180.24</v>
          </cell>
          <cell r="E167">
            <v>510.75</v>
          </cell>
        </row>
        <row r="168">
          <cell r="A168">
            <v>4415100000</v>
          </cell>
          <cell r="B168" t="str">
            <v>Cajones, cajas, jaulas, tambores y envases simil.</v>
          </cell>
          <cell r="C168" t="str">
            <v>ARGENTINA</v>
          </cell>
          <cell r="D168">
            <v>1705.38</v>
          </cell>
          <cell r="E168">
            <v>130.8</v>
          </cell>
        </row>
        <row r="169">
          <cell r="B169" t="str">
            <v>carretes para cables de madera.</v>
          </cell>
          <cell r="C169" t="str">
            <v>CANADA</v>
          </cell>
          <cell r="D169">
            <v>0.98</v>
          </cell>
          <cell r="E169">
            <v>132</v>
          </cell>
        </row>
        <row r="170">
          <cell r="C170" t="str">
            <v>SUIZA</v>
          </cell>
          <cell r="D170">
            <v>0.61</v>
          </cell>
          <cell r="E170">
            <v>10</v>
          </cell>
        </row>
        <row r="171">
          <cell r="C171" t="str">
            <v>ALEMANIA</v>
          </cell>
          <cell r="D171">
            <v>6.86</v>
          </cell>
          <cell r="E171">
            <v>210</v>
          </cell>
        </row>
        <row r="172">
          <cell r="C172" t="str">
            <v>ESPAYA</v>
          </cell>
          <cell r="D172">
            <v>0.6</v>
          </cell>
          <cell r="E172">
            <v>6.09</v>
          </cell>
        </row>
        <row r="173">
          <cell r="C173" t="str">
            <v>REINO UNIDO</v>
          </cell>
          <cell r="D173">
            <v>67.14</v>
          </cell>
          <cell r="E173">
            <v>1505</v>
          </cell>
        </row>
        <row r="174">
          <cell r="C174" t="str">
            <v>ITALIA</v>
          </cell>
          <cell r="D174">
            <v>4.91</v>
          </cell>
          <cell r="E174">
            <v>112.5</v>
          </cell>
        </row>
        <row r="175">
          <cell r="C175" t="str">
            <v>JAPON</v>
          </cell>
          <cell r="D175">
            <v>273.96</v>
          </cell>
          <cell r="E175">
            <v>3251.9</v>
          </cell>
        </row>
        <row r="176">
          <cell r="C176" t="str">
            <v>COREA (SUR), REPUBLICA DE</v>
          </cell>
          <cell r="D176">
            <v>0.21</v>
          </cell>
          <cell r="E176">
            <v>0.95</v>
          </cell>
        </row>
        <row r="177">
          <cell r="C177" t="str">
            <v>ESTADOS UNIDOS</v>
          </cell>
          <cell r="D177">
            <v>8491.07</v>
          </cell>
          <cell r="E177">
            <v>63507.9</v>
          </cell>
        </row>
        <row r="178">
          <cell r="A178">
            <v>4415200000</v>
          </cell>
          <cell r="B178" t="str">
            <v>Paletas, paletas caja y demás plataformas p'carga; collarines p'p</v>
          </cell>
          <cell r="C178" t="str">
            <v>ESTADOS UNIDOS</v>
          </cell>
          <cell r="D178">
            <v>812.18</v>
          </cell>
          <cell r="E178">
            <v>702</v>
          </cell>
        </row>
        <row r="179">
          <cell r="A179">
            <v>4416000000</v>
          </cell>
          <cell r="B179" t="str">
            <v>Barriles,cubas,tinas y demás manufact. d'toneleria y partes, </v>
          </cell>
          <cell r="C179" t="str">
            <v>ALEMANIA</v>
          </cell>
          <cell r="D179">
            <v>16.16</v>
          </cell>
          <cell r="E179">
            <v>254</v>
          </cell>
        </row>
        <row r="180">
          <cell r="B180" t="str">
            <v>de madera,incluido duelas.</v>
          </cell>
          <cell r="C180" t="str">
            <v>ESTADOS UNIDOS</v>
          </cell>
          <cell r="D180">
            <v>13.97</v>
          </cell>
          <cell r="E180">
            <v>50</v>
          </cell>
        </row>
        <row r="181">
          <cell r="A181">
            <v>4417001000</v>
          </cell>
          <cell r="B181" t="str">
            <v>Herramientas de madera</v>
          </cell>
          <cell r="C181" t="str">
            <v>CHILE</v>
          </cell>
          <cell r="D181">
            <v>378.04</v>
          </cell>
          <cell r="E181">
            <v>68.15</v>
          </cell>
        </row>
        <row r="182">
          <cell r="A182">
            <v>4417009000</v>
          </cell>
          <cell r="B182" t="str">
            <v>Demás mont. y mangos de herramientas, mont. y mangos de cepill</v>
          </cell>
          <cell r="C182" t="str">
            <v>ESTADOS UNIDOS</v>
          </cell>
          <cell r="D182">
            <v>0.97</v>
          </cell>
          <cell r="E182">
            <v>19.83</v>
          </cell>
        </row>
        <row r="183">
          <cell r="A183">
            <v>4418100000</v>
          </cell>
          <cell r="B183" t="str">
            <v>Ventanas, contraventanas, y sus marcos y contramarcos, de madera</v>
          </cell>
          <cell r="C183" t="str">
            <v>ESTADOS UNIDOS</v>
          </cell>
          <cell r="D183">
            <v>1243.49</v>
          </cell>
          <cell r="E183">
            <v>3405</v>
          </cell>
        </row>
        <row r="184">
          <cell r="A184">
            <v>4418200000</v>
          </cell>
          <cell r="B184" t="str">
            <v>Puertas y sus marcos, contramarcos y umbrales, de madera</v>
          </cell>
          <cell r="C184" t="str">
            <v>BELGICA</v>
          </cell>
          <cell r="D184">
            <v>468</v>
          </cell>
          <cell r="E184">
            <v>1630.9</v>
          </cell>
        </row>
        <row r="185">
          <cell r="C185" t="str">
            <v>ALEMANIA</v>
          </cell>
          <cell r="D185">
            <v>345.82</v>
          </cell>
          <cell r="E185">
            <v>670</v>
          </cell>
        </row>
        <row r="186">
          <cell r="C186" t="str">
            <v>REPUBLICA DOMINICANA</v>
          </cell>
          <cell r="D186">
            <v>46.35</v>
          </cell>
          <cell r="E186">
            <v>108</v>
          </cell>
        </row>
        <row r="187">
          <cell r="C187" t="str">
            <v>ESPAYA</v>
          </cell>
          <cell r="D187">
            <v>396.31</v>
          </cell>
          <cell r="E187">
            <v>450</v>
          </cell>
        </row>
        <row r="188">
          <cell r="C188" t="str">
            <v>ITALIA</v>
          </cell>
          <cell r="D188">
            <v>10008.65</v>
          </cell>
          <cell r="E188">
            <v>13160</v>
          </cell>
        </row>
        <row r="189">
          <cell r="C189" t="str">
            <v>JAPON</v>
          </cell>
          <cell r="D189">
            <v>8461.4</v>
          </cell>
          <cell r="E189">
            <v>47541.26</v>
          </cell>
        </row>
        <row r="190">
          <cell r="C190" t="str">
            <v>MEXICO</v>
          </cell>
          <cell r="D190">
            <v>2268.85</v>
          </cell>
          <cell r="E190">
            <v>4268</v>
          </cell>
        </row>
        <row r="191">
          <cell r="C191" t="str">
            <v>ESTADOS UNIDOS</v>
          </cell>
          <cell r="D191">
            <v>2166452.4</v>
          </cell>
          <cell r="E191">
            <v>2616932.44</v>
          </cell>
        </row>
        <row r="192">
          <cell r="A192">
            <v>4418300000</v>
          </cell>
          <cell r="B192" t="str">
            <v>Tableros para parques, de madera</v>
          </cell>
          <cell r="C192" t="str">
            <v>JAPON</v>
          </cell>
          <cell r="D192">
            <v>255.63</v>
          </cell>
          <cell r="E192">
            <v>630</v>
          </cell>
        </row>
        <row r="193">
          <cell r="C193" t="str">
            <v>MEXICO</v>
          </cell>
          <cell r="D193">
            <v>6532.26</v>
          </cell>
          <cell r="E193">
            <v>4988.8</v>
          </cell>
        </row>
        <row r="194">
          <cell r="C194" t="str">
            <v>ESTADOS UNIDOS</v>
          </cell>
          <cell r="D194">
            <v>747.56</v>
          </cell>
          <cell r="E194">
            <v>1625</v>
          </cell>
        </row>
        <row r="195">
          <cell r="A195">
            <v>4418500000</v>
          </cell>
          <cell r="B195" t="str">
            <v>Tablillas para cubierta de tejados o fachadas ("shingles" y "shak</v>
          </cell>
          <cell r="C195" t="str">
            <v>JAPON</v>
          </cell>
          <cell r="D195">
            <v>3349.36</v>
          </cell>
          <cell r="E195">
            <v>5328.99</v>
          </cell>
        </row>
        <row r="196">
          <cell r="C196" t="str">
            <v>ESTADOS UNIDOS</v>
          </cell>
          <cell r="D196">
            <v>1164</v>
          </cell>
          <cell r="E196">
            <v>1563.2</v>
          </cell>
        </row>
        <row r="197">
          <cell r="A197" t="str">
            <v>ELABORACIÓN  </v>
          </cell>
          <cell r="B197" t="str">
            <v>:  Instituto Nacional de Recursos Naturales - INRENA-DGFFS</v>
          </cell>
          <cell r="E197" t="str">
            <v>Continúa…</v>
          </cell>
        </row>
        <row r="198">
          <cell r="A198">
            <v>4418909000</v>
          </cell>
          <cell r="B198" t="str">
            <v>Demás obras y piezas de carpintería para construcciones, de madera</v>
          </cell>
          <cell r="C198" t="str">
            <v>CHILE</v>
          </cell>
          <cell r="D198">
            <v>66850</v>
          </cell>
          <cell r="E198">
            <v>43680</v>
          </cell>
        </row>
        <row r="199">
          <cell r="C199" t="str">
            <v>ALEMANIA</v>
          </cell>
          <cell r="D199">
            <v>87.43</v>
          </cell>
          <cell r="E199">
            <v>55</v>
          </cell>
        </row>
        <row r="200">
          <cell r="C200" t="str">
            <v>REINO UNIDO</v>
          </cell>
          <cell r="D200">
            <v>20.21</v>
          </cell>
          <cell r="E200">
            <v>40</v>
          </cell>
        </row>
        <row r="201">
          <cell r="C201" t="str">
            <v>ITALIA</v>
          </cell>
          <cell r="D201">
            <v>11.38</v>
          </cell>
          <cell r="E201">
            <v>28</v>
          </cell>
        </row>
        <row r="202">
          <cell r="C202" t="str">
            <v>JAPON</v>
          </cell>
          <cell r="D202">
            <v>390.96</v>
          </cell>
          <cell r="E202">
            <v>2606.65</v>
          </cell>
        </row>
        <row r="203">
          <cell r="C203" t="str">
            <v>COREA (SUR), REPUBLICA DE</v>
          </cell>
          <cell r="D203">
            <v>50870</v>
          </cell>
          <cell r="E203">
            <v>26546.95</v>
          </cell>
        </row>
        <row r="204">
          <cell r="C204" t="str">
            <v>ESTADOS UNIDOS</v>
          </cell>
          <cell r="D204">
            <v>156292.02</v>
          </cell>
          <cell r="E204">
            <v>108442.6</v>
          </cell>
        </row>
        <row r="205">
          <cell r="A205">
            <v>4419000000</v>
          </cell>
          <cell r="B205" t="str">
            <v>Artículos de mesa o de cocina, de madera</v>
          </cell>
          <cell r="C205" t="str">
            <v>ARGENTINA</v>
          </cell>
          <cell r="D205">
            <v>167.67</v>
          </cell>
          <cell r="E205">
            <v>272.3</v>
          </cell>
        </row>
        <row r="206">
          <cell r="C206" t="str">
            <v>AUSTRALIA</v>
          </cell>
          <cell r="D206">
            <v>0</v>
          </cell>
          <cell r="E206">
            <v>1</v>
          </cell>
        </row>
        <row r="207">
          <cell r="C207" t="str">
            <v>ARUBA</v>
          </cell>
          <cell r="D207">
            <v>23.07</v>
          </cell>
          <cell r="E207">
            <v>92.5</v>
          </cell>
        </row>
        <row r="208">
          <cell r="C208" t="str">
            <v>BARBADOS</v>
          </cell>
          <cell r="D208">
            <v>115.78</v>
          </cell>
          <cell r="E208">
            <v>525</v>
          </cell>
        </row>
        <row r="209">
          <cell r="C209" t="str">
            <v>BRASIL</v>
          </cell>
          <cell r="D209">
            <v>16.59</v>
          </cell>
          <cell r="E209">
            <v>148</v>
          </cell>
        </row>
        <row r="210">
          <cell r="C210" t="str">
            <v>CANADA</v>
          </cell>
          <cell r="D210">
            <v>24.19</v>
          </cell>
          <cell r="E210">
            <v>266.5</v>
          </cell>
        </row>
        <row r="211">
          <cell r="C211" t="str">
            <v>CHILE</v>
          </cell>
          <cell r="D211">
            <v>249.91</v>
          </cell>
          <cell r="E211">
            <v>1902.69</v>
          </cell>
        </row>
        <row r="212">
          <cell r="C212" t="str">
            <v>COLOMBIA</v>
          </cell>
          <cell r="D212">
            <v>1153.66</v>
          </cell>
          <cell r="E212">
            <v>11718.92</v>
          </cell>
        </row>
        <row r="213">
          <cell r="C213" t="str">
            <v>ALEMANIA</v>
          </cell>
          <cell r="D213">
            <v>392.37</v>
          </cell>
          <cell r="E213">
            <v>4091.73</v>
          </cell>
        </row>
        <row r="214">
          <cell r="C214" t="str">
            <v>REPUBLICA DOMINICANA</v>
          </cell>
          <cell r="D214">
            <v>1525</v>
          </cell>
          <cell r="E214">
            <v>3180.7</v>
          </cell>
        </row>
        <row r="215">
          <cell r="C215" t="str">
            <v>ESPAYA</v>
          </cell>
          <cell r="D215">
            <v>1305.09</v>
          </cell>
          <cell r="E215">
            <v>8490.83</v>
          </cell>
        </row>
        <row r="216">
          <cell r="C216" t="str">
            <v>FRANCIA</v>
          </cell>
          <cell r="D216">
            <v>1257.02</v>
          </cell>
          <cell r="E216">
            <v>8076.55</v>
          </cell>
        </row>
        <row r="217">
          <cell r="C217" t="str">
            <v>REINO UNIDO</v>
          </cell>
          <cell r="D217">
            <v>352.33</v>
          </cell>
          <cell r="E217">
            <v>2793.25</v>
          </cell>
        </row>
        <row r="218">
          <cell r="C218" t="str">
            <v>GUAYANA FRANCESA</v>
          </cell>
          <cell r="D218">
            <v>1.72</v>
          </cell>
          <cell r="E218">
            <v>42.66</v>
          </cell>
        </row>
        <row r="219">
          <cell r="C219" t="str">
            <v>GUATEMALA</v>
          </cell>
          <cell r="D219">
            <v>73.8</v>
          </cell>
          <cell r="E219">
            <v>1190.2</v>
          </cell>
        </row>
        <row r="220">
          <cell r="C220" t="str">
            <v>HUNGRIA</v>
          </cell>
          <cell r="D220">
            <v>10.9</v>
          </cell>
          <cell r="E220">
            <v>48</v>
          </cell>
        </row>
        <row r="221">
          <cell r="C221" t="str">
            <v>ITALIA</v>
          </cell>
          <cell r="D221">
            <v>409.55</v>
          </cell>
          <cell r="E221">
            <v>2711.47</v>
          </cell>
        </row>
        <row r="222">
          <cell r="C222" t="str">
            <v>JAPON</v>
          </cell>
          <cell r="D222">
            <v>0.82</v>
          </cell>
          <cell r="E222">
            <v>2</v>
          </cell>
        </row>
        <row r="223">
          <cell r="C223" t="str">
            <v>COREA (SUR), REPUBLICA DE</v>
          </cell>
          <cell r="D223">
            <v>24.97</v>
          </cell>
          <cell r="E223">
            <v>276</v>
          </cell>
        </row>
        <row r="224">
          <cell r="C224" t="str">
            <v>MEXICO</v>
          </cell>
          <cell r="D224">
            <v>128.47</v>
          </cell>
          <cell r="E224">
            <v>455.9</v>
          </cell>
        </row>
        <row r="225">
          <cell r="C225" t="str">
            <v>PAISES BAJOS</v>
          </cell>
          <cell r="D225">
            <v>3.67</v>
          </cell>
          <cell r="E225">
            <v>55</v>
          </cell>
        </row>
        <row r="226">
          <cell r="C226" t="str">
            <v>NORUEGA</v>
          </cell>
          <cell r="D226">
            <v>0.52</v>
          </cell>
          <cell r="E226">
            <v>9.6</v>
          </cell>
        </row>
        <row r="227">
          <cell r="C227" t="str">
            <v>PANAMA</v>
          </cell>
          <cell r="D227">
            <v>343.8</v>
          </cell>
          <cell r="E227">
            <v>3345.04</v>
          </cell>
        </row>
        <row r="228">
          <cell r="C228" t="str">
            <v>FILIPINAS</v>
          </cell>
          <cell r="D228">
            <v>65.16</v>
          </cell>
          <cell r="E228">
            <v>240</v>
          </cell>
        </row>
        <row r="229">
          <cell r="C229" t="str">
            <v>PUERTO RICO</v>
          </cell>
          <cell r="D229">
            <v>212.11</v>
          </cell>
          <cell r="E229">
            <v>1402.39</v>
          </cell>
        </row>
        <row r="230">
          <cell r="C230" t="str">
            <v>ARABIA SAUDITA</v>
          </cell>
          <cell r="D230">
            <v>69.24</v>
          </cell>
          <cell r="E230">
            <v>439.95</v>
          </cell>
        </row>
        <row r="231">
          <cell r="C231" t="str">
            <v>TAIWAN (FORMOSA)</v>
          </cell>
          <cell r="D231">
            <v>77.15</v>
          </cell>
          <cell r="E231">
            <v>397.5</v>
          </cell>
        </row>
        <row r="232">
          <cell r="C232" t="str">
            <v>ESTADOS UNIDOS</v>
          </cell>
          <cell r="D232">
            <v>21423.61</v>
          </cell>
          <cell r="E232">
            <v>140644.37</v>
          </cell>
        </row>
        <row r="233">
          <cell r="C233" t="str">
            <v>URUGUAY</v>
          </cell>
          <cell r="D233">
            <v>12</v>
          </cell>
          <cell r="E233">
            <v>29.6</v>
          </cell>
        </row>
        <row r="234">
          <cell r="C234" t="str">
            <v>VENEZUELA</v>
          </cell>
          <cell r="D234">
            <v>1620.57</v>
          </cell>
          <cell r="E234">
            <v>4224</v>
          </cell>
        </row>
        <row r="235">
          <cell r="A235" t="str">
            <v>ELABORACIÓN  </v>
          </cell>
          <cell r="B235" t="str">
            <v>:  Instituto Nacional de Recursos Naturales - INRENA-DGFFS</v>
          </cell>
          <cell r="E235" t="str">
            <v>Continúa…</v>
          </cell>
        </row>
        <row r="236">
          <cell r="A236">
            <v>4420100000</v>
          </cell>
          <cell r="B236" t="str">
            <v>Estatuillas y demás objetos de adorno, de madera</v>
          </cell>
          <cell r="C236" t="str">
            <v>EMIRATOS ARABES UNIDOS</v>
          </cell>
          <cell r="D236">
            <v>6.78</v>
          </cell>
          <cell r="E236">
            <v>35</v>
          </cell>
        </row>
        <row r="237">
          <cell r="C237" t="str">
            <v>ARGENTINA</v>
          </cell>
          <cell r="D237">
            <v>237.43</v>
          </cell>
          <cell r="E237">
            <v>397.96</v>
          </cell>
        </row>
        <row r="238">
          <cell r="C238" t="str">
            <v>AUSTRALIA</v>
          </cell>
          <cell r="D238">
            <v>5.21</v>
          </cell>
          <cell r="E238">
            <v>90.25</v>
          </cell>
        </row>
        <row r="239">
          <cell r="C239" t="str">
            <v>ARUBA</v>
          </cell>
          <cell r="D239">
            <v>88.87</v>
          </cell>
          <cell r="E239">
            <v>199.7</v>
          </cell>
        </row>
        <row r="240">
          <cell r="C240" t="str">
            <v>BELGICA</v>
          </cell>
          <cell r="D240">
            <v>50.19</v>
          </cell>
          <cell r="E240">
            <v>308.1</v>
          </cell>
        </row>
        <row r="241">
          <cell r="C241" t="str">
            <v>BRASIL</v>
          </cell>
          <cell r="D241">
            <v>7.63</v>
          </cell>
          <cell r="E241">
            <v>58.5</v>
          </cell>
        </row>
        <row r="242">
          <cell r="C242" t="str">
            <v>CANADA</v>
          </cell>
          <cell r="D242">
            <v>180.4</v>
          </cell>
          <cell r="E242">
            <v>1734.95</v>
          </cell>
        </row>
        <row r="243">
          <cell r="C243" t="str">
            <v>CHILE</v>
          </cell>
          <cell r="D243">
            <v>54.1</v>
          </cell>
          <cell r="E243">
            <v>526.51</v>
          </cell>
        </row>
        <row r="244">
          <cell r="C244" t="str">
            <v>COLOMBIA</v>
          </cell>
          <cell r="D244">
            <v>11.92</v>
          </cell>
          <cell r="E244">
            <v>61.2</v>
          </cell>
        </row>
        <row r="245">
          <cell r="C245" t="str">
            <v>COSTA RICA</v>
          </cell>
          <cell r="D245">
            <v>29.99</v>
          </cell>
          <cell r="E245">
            <v>44.5</v>
          </cell>
        </row>
        <row r="246">
          <cell r="C246" t="str">
            <v>SUIZA</v>
          </cell>
          <cell r="D246">
            <v>93.28</v>
          </cell>
          <cell r="E246">
            <v>1690.8</v>
          </cell>
        </row>
        <row r="247">
          <cell r="C247" t="str">
            <v>ALEMANIA</v>
          </cell>
          <cell r="D247">
            <v>1673.69</v>
          </cell>
          <cell r="E247">
            <v>21508.23</v>
          </cell>
        </row>
        <row r="248">
          <cell r="C248" t="str">
            <v>DINAMARCA</v>
          </cell>
          <cell r="D248">
            <v>16.83</v>
          </cell>
          <cell r="E248">
            <v>37.5</v>
          </cell>
        </row>
        <row r="249">
          <cell r="C249" t="str">
            <v>REPUBLICA DOMINICANA</v>
          </cell>
          <cell r="D249">
            <v>783.81</v>
          </cell>
          <cell r="E249">
            <v>1947.27</v>
          </cell>
        </row>
        <row r="250">
          <cell r="C250" t="str">
            <v>ECUADOR</v>
          </cell>
          <cell r="D250">
            <v>146.36</v>
          </cell>
          <cell r="E250">
            <v>2713.5</v>
          </cell>
        </row>
        <row r="251">
          <cell r="C251" t="str">
            <v>ESPAYA</v>
          </cell>
          <cell r="D251">
            <v>1342.58</v>
          </cell>
          <cell r="E251">
            <v>6305.92</v>
          </cell>
        </row>
        <row r="252">
          <cell r="C252" t="str">
            <v>FRANCIA</v>
          </cell>
          <cell r="D252">
            <v>1459.73</v>
          </cell>
          <cell r="E252">
            <v>9291.53</v>
          </cell>
        </row>
        <row r="253">
          <cell r="C253" t="str">
            <v>REINO UNIDO</v>
          </cell>
          <cell r="D253">
            <v>100.36</v>
          </cell>
          <cell r="E253">
            <v>1916.82</v>
          </cell>
        </row>
        <row r="254">
          <cell r="C254" t="str">
            <v>GUAYANA FRANCESA</v>
          </cell>
          <cell r="D254">
            <v>18.61</v>
          </cell>
          <cell r="E254">
            <v>152.95</v>
          </cell>
        </row>
        <row r="255">
          <cell r="C255" t="str">
            <v>GRECIA</v>
          </cell>
          <cell r="D255">
            <v>4.04</v>
          </cell>
          <cell r="E255">
            <v>15</v>
          </cell>
        </row>
        <row r="256">
          <cell r="C256" t="str">
            <v>GUATEMALA</v>
          </cell>
          <cell r="D256">
            <v>139.15</v>
          </cell>
          <cell r="E256">
            <v>514.23</v>
          </cell>
        </row>
        <row r="257">
          <cell r="C257" t="str">
            <v>HUNGRIA</v>
          </cell>
          <cell r="D257">
            <v>49.1</v>
          </cell>
          <cell r="E257">
            <v>210.6</v>
          </cell>
        </row>
        <row r="258">
          <cell r="C258" t="str">
            <v>ISRAEL</v>
          </cell>
          <cell r="D258">
            <v>0.08</v>
          </cell>
          <cell r="E258">
            <v>1</v>
          </cell>
        </row>
        <row r="259">
          <cell r="C259" t="str">
            <v>ITALIA</v>
          </cell>
          <cell r="D259">
            <v>7183.7</v>
          </cell>
          <cell r="E259">
            <v>55161.34</v>
          </cell>
        </row>
        <row r="260">
          <cell r="C260" t="str">
            <v>JAPON</v>
          </cell>
          <cell r="D260">
            <v>201.22</v>
          </cell>
          <cell r="E260">
            <v>2078.65</v>
          </cell>
        </row>
        <row r="261">
          <cell r="C261" t="str">
            <v>COREA (SUR), REPUBLICA DE</v>
          </cell>
          <cell r="D261">
            <v>214.33</v>
          </cell>
          <cell r="E261">
            <v>3203.71</v>
          </cell>
        </row>
        <row r="262">
          <cell r="C262" t="str">
            <v>LUXEMBURGO</v>
          </cell>
          <cell r="D262">
            <v>10.65</v>
          </cell>
          <cell r="E262">
            <v>146.75</v>
          </cell>
        </row>
        <row r="263">
          <cell r="C263" t="str">
            <v>MEXICO</v>
          </cell>
          <cell r="D263">
            <v>375.62</v>
          </cell>
          <cell r="E263">
            <v>854.1</v>
          </cell>
        </row>
        <row r="264">
          <cell r="C264" t="str">
            <v>PAISES BAJOS</v>
          </cell>
          <cell r="D264">
            <v>43.73</v>
          </cell>
          <cell r="E264">
            <v>722.27</v>
          </cell>
        </row>
        <row r="265">
          <cell r="C265" t="str">
            <v>NORUEGA</v>
          </cell>
          <cell r="D265">
            <v>0.18</v>
          </cell>
          <cell r="E265">
            <v>1</v>
          </cell>
        </row>
        <row r="266">
          <cell r="C266" t="str">
            <v>PANAMA</v>
          </cell>
          <cell r="D266">
            <v>162.06</v>
          </cell>
          <cell r="E266">
            <v>1157.84</v>
          </cell>
        </row>
        <row r="267">
          <cell r="C267" t="str">
            <v>FILIPINAS</v>
          </cell>
          <cell r="D267">
            <v>0.21</v>
          </cell>
          <cell r="E267">
            <v>6.5</v>
          </cell>
        </row>
        <row r="268">
          <cell r="C268" t="str">
            <v>PUERTO RICO</v>
          </cell>
          <cell r="D268">
            <v>186.26</v>
          </cell>
          <cell r="E268">
            <v>1023.15</v>
          </cell>
        </row>
        <row r="269">
          <cell r="C269" t="str">
            <v>RUMANIA</v>
          </cell>
          <cell r="D269">
            <v>2.36</v>
          </cell>
          <cell r="E269">
            <v>9</v>
          </cell>
        </row>
        <row r="270">
          <cell r="C270" t="str">
            <v>ARABIA SAUDITA</v>
          </cell>
          <cell r="D270">
            <v>82.04</v>
          </cell>
          <cell r="E270">
            <v>452.4</v>
          </cell>
        </row>
        <row r="271">
          <cell r="C271" t="str">
            <v>SUECIA</v>
          </cell>
          <cell r="D271">
            <v>20.53</v>
          </cell>
          <cell r="E271">
            <v>35.8</v>
          </cell>
        </row>
        <row r="272">
          <cell r="C272" t="str">
            <v>TAIWAN (FORMOSA)</v>
          </cell>
          <cell r="D272">
            <v>72.2</v>
          </cell>
          <cell r="E272">
            <v>372</v>
          </cell>
        </row>
        <row r="273">
          <cell r="A273" t="str">
            <v>ELABORACIÓN  </v>
          </cell>
          <cell r="B273" t="str">
            <v>:  Instituto Nacional de Recursos Naturales - INRENA-DGFFS</v>
          </cell>
          <cell r="E273" t="str">
            <v>Continúa…</v>
          </cell>
        </row>
        <row r="274">
          <cell r="C274" t="str">
            <v>UCRANIA</v>
          </cell>
          <cell r="D274">
            <v>0.96</v>
          </cell>
          <cell r="E274">
            <v>35</v>
          </cell>
        </row>
        <row r="275">
          <cell r="C275" t="str">
            <v>ESTADOS UNIDOS</v>
          </cell>
          <cell r="D275">
            <v>19177.14</v>
          </cell>
          <cell r="E275">
            <v>184299.76</v>
          </cell>
        </row>
        <row r="276">
          <cell r="C276" t="str">
            <v>URUGUAY</v>
          </cell>
          <cell r="D276">
            <v>21.22</v>
          </cell>
          <cell r="E276">
            <v>65</v>
          </cell>
        </row>
        <row r="277">
          <cell r="C277" t="str">
            <v>VENEZUELA</v>
          </cell>
          <cell r="D277">
            <v>647.44</v>
          </cell>
          <cell r="E277">
            <v>1706.45</v>
          </cell>
        </row>
        <row r="278">
          <cell r="A278">
            <v>4420900000</v>
          </cell>
          <cell r="B278" t="str">
            <v>Demás marquetería, cofrecillos o estuches p'joyeria u orfebre. </v>
          </cell>
          <cell r="C278" t="str">
            <v>ARGENTINA</v>
          </cell>
          <cell r="D278">
            <v>154.76</v>
          </cell>
          <cell r="E278">
            <v>215</v>
          </cell>
        </row>
        <row r="279">
          <cell r="B279" t="str">
            <v>y manufactura similar de madera</v>
          </cell>
          <cell r="C279" t="str">
            <v>AUSTRALIA</v>
          </cell>
          <cell r="D279">
            <v>5.07</v>
          </cell>
          <cell r="E279">
            <v>60.37</v>
          </cell>
        </row>
        <row r="280">
          <cell r="C280" t="str">
            <v>ARUBA</v>
          </cell>
          <cell r="D280">
            <v>2.65</v>
          </cell>
          <cell r="E280">
            <v>10</v>
          </cell>
        </row>
        <row r="281">
          <cell r="C281" t="str">
            <v>BARBADOS</v>
          </cell>
          <cell r="D281">
            <v>10.77</v>
          </cell>
          <cell r="E281">
            <v>50</v>
          </cell>
        </row>
        <row r="282">
          <cell r="C282" t="str">
            <v>BELGICA</v>
          </cell>
          <cell r="D282">
            <v>3.7</v>
          </cell>
          <cell r="E282">
            <v>68.46</v>
          </cell>
        </row>
        <row r="283">
          <cell r="C283" t="str">
            <v>BRASIL</v>
          </cell>
          <cell r="D283">
            <v>181.46</v>
          </cell>
          <cell r="E283">
            <v>1604.8</v>
          </cell>
        </row>
        <row r="284">
          <cell r="C284" t="str">
            <v>CANADA</v>
          </cell>
          <cell r="D284">
            <v>124.31</v>
          </cell>
          <cell r="E284">
            <v>581.32</v>
          </cell>
        </row>
        <row r="285">
          <cell r="C285" t="str">
            <v>CHILE</v>
          </cell>
          <cell r="D285">
            <v>216.92</v>
          </cell>
          <cell r="E285">
            <v>628.5</v>
          </cell>
        </row>
        <row r="286">
          <cell r="C286" t="str">
            <v>COLOMBIA</v>
          </cell>
          <cell r="D286">
            <v>464.49</v>
          </cell>
          <cell r="E286">
            <v>2094.6</v>
          </cell>
        </row>
        <row r="287">
          <cell r="C287" t="str">
            <v>ALEMANIA</v>
          </cell>
          <cell r="D287">
            <v>516.01</v>
          </cell>
          <cell r="E287">
            <v>5635.8</v>
          </cell>
        </row>
        <row r="288">
          <cell r="C288" t="str">
            <v>REPUBLICA DOMINICANA</v>
          </cell>
          <cell r="D288">
            <v>235.71</v>
          </cell>
          <cell r="E288">
            <v>629.27</v>
          </cell>
        </row>
        <row r="289">
          <cell r="C289" t="str">
            <v>ESPAYA</v>
          </cell>
          <cell r="D289">
            <v>1120.71</v>
          </cell>
          <cell r="E289">
            <v>4020.23</v>
          </cell>
        </row>
        <row r="290">
          <cell r="C290" t="str">
            <v>FRANCIA</v>
          </cell>
          <cell r="D290">
            <v>2972.28</v>
          </cell>
          <cell r="E290">
            <v>17148.5</v>
          </cell>
        </row>
        <row r="291">
          <cell r="C291" t="str">
            <v>REINO UNIDO</v>
          </cell>
          <cell r="D291">
            <v>239.22</v>
          </cell>
          <cell r="E291">
            <v>2442.8</v>
          </cell>
        </row>
        <row r="292">
          <cell r="C292" t="str">
            <v>GRECIA</v>
          </cell>
          <cell r="D292">
            <v>9.74</v>
          </cell>
          <cell r="E292">
            <v>72</v>
          </cell>
        </row>
        <row r="293">
          <cell r="C293" t="str">
            <v>GUATEMALA</v>
          </cell>
          <cell r="D293">
            <v>96.31</v>
          </cell>
          <cell r="E293">
            <v>871.34</v>
          </cell>
        </row>
        <row r="294">
          <cell r="C294" t="str">
            <v>HONDURAS</v>
          </cell>
          <cell r="D294">
            <v>175.4</v>
          </cell>
          <cell r="E294">
            <v>239.24</v>
          </cell>
        </row>
        <row r="295">
          <cell r="C295" t="str">
            <v>HUNGRIA</v>
          </cell>
          <cell r="D295">
            <v>32.83</v>
          </cell>
          <cell r="E295">
            <v>138</v>
          </cell>
        </row>
        <row r="296">
          <cell r="C296" t="str">
            <v>ITALIA</v>
          </cell>
          <cell r="D296">
            <v>3076.91</v>
          </cell>
          <cell r="E296">
            <v>9145.59</v>
          </cell>
        </row>
        <row r="297">
          <cell r="C297" t="str">
            <v>JAPON</v>
          </cell>
          <cell r="D297">
            <v>998</v>
          </cell>
          <cell r="E297">
            <v>10909.15</v>
          </cell>
        </row>
        <row r="298">
          <cell r="C298" t="str">
            <v>COREA (SUR), REPUBLICA DE</v>
          </cell>
          <cell r="D298">
            <v>1.09</v>
          </cell>
          <cell r="E298">
            <v>4.93</v>
          </cell>
        </row>
        <row r="299">
          <cell r="C299" t="str">
            <v>MALTA</v>
          </cell>
          <cell r="D299">
            <v>34.37</v>
          </cell>
          <cell r="E299">
            <v>246</v>
          </cell>
        </row>
        <row r="300">
          <cell r="C300" t="str">
            <v>MEXICO</v>
          </cell>
          <cell r="D300">
            <v>275.34</v>
          </cell>
          <cell r="E300">
            <v>317</v>
          </cell>
        </row>
        <row r="301">
          <cell r="C301" t="str">
            <v>PANAMA</v>
          </cell>
          <cell r="D301">
            <v>53.54</v>
          </cell>
          <cell r="E301">
            <v>640.8</v>
          </cell>
        </row>
        <row r="302">
          <cell r="C302" t="str">
            <v>PUERTO RICO</v>
          </cell>
          <cell r="D302">
            <v>319.45</v>
          </cell>
          <cell r="E302">
            <v>2823.51</v>
          </cell>
        </row>
        <row r="303">
          <cell r="C303" t="str">
            <v>ARABIA SAUDITA</v>
          </cell>
          <cell r="D303">
            <v>83.87</v>
          </cell>
          <cell r="E303">
            <v>468.45</v>
          </cell>
        </row>
        <row r="304">
          <cell r="C304" t="str">
            <v>UCRANIA</v>
          </cell>
          <cell r="D304">
            <v>0.34</v>
          </cell>
          <cell r="E304">
            <v>12.5</v>
          </cell>
        </row>
        <row r="305">
          <cell r="C305" t="str">
            <v>ESTADOS UNIDOS</v>
          </cell>
          <cell r="D305">
            <v>31946.43</v>
          </cell>
          <cell r="E305">
            <v>186555</v>
          </cell>
        </row>
        <row r="306">
          <cell r="C306" t="str">
            <v>VENEZUELA</v>
          </cell>
          <cell r="D306">
            <v>613.89</v>
          </cell>
          <cell r="E306">
            <v>2127.65</v>
          </cell>
        </row>
        <row r="307">
          <cell r="A307">
            <v>4421100000</v>
          </cell>
          <cell r="B307" t="str">
            <v>Perchas para prendas de vestir, de madera</v>
          </cell>
          <cell r="C307" t="str">
            <v>CANADA</v>
          </cell>
          <cell r="D307">
            <v>12.56</v>
          </cell>
          <cell r="E307">
            <v>30</v>
          </cell>
        </row>
        <row r="308">
          <cell r="C308" t="str">
            <v>ALEMANIA</v>
          </cell>
          <cell r="D308">
            <v>15.27</v>
          </cell>
          <cell r="E308">
            <v>240</v>
          </cell>
        </row>
        <row r="309">
          <cell r="C309" t="str">
            <v>REPUBLICA DOMINICANA</v>
          </cell>
          <cell r="D309">
            <v>148.08</v>
          </cell>
          <cell r="E309">
            <v>410</v>
          </cell>
        </row>
        <row r="310">
          <cell r="C310" t="str">
            <v>ITALIA</v>
          </cell>
          <cell r="D310">
            <v>45.99</v>
          </cell>
          <cell r="E310">
            <v>86.4</v>
          </cell>
        </row>
        <row r="311">
          <cell r="C311" t="str">
            <v>PUERTO RICO</v>
          </cell>
          <cell r="D311">
            <v>2.68</v>
          </cell>
          <cell r="E311">
            <v>10</v>
          </cell>
        </row>
        <row r="312">
          <cell r="C312" t="str">
            <v>ESTADOS UNIDOS</v>
          </cell>
          <cell r="D312">
            <v>376.26</v>
          </cell>
          <cell r="E312">
            <v>3942.4</v>
          </cell>
        </row>
        <row r="313">
          <cell r="A313" t="str">
            <v>ELABORACIÓN  </v>
          </cell>
          <cell r="B313" t="str">
            <v>:  Instituto Nacional de Recursos Naturales - INRENA-DGFFS</v>
          </cell>
          <cell r="E313" t="str">
            <v>Continúa…</v>
          </cell>
        </row>
        <row r="314">
          <cell r="A314">
            <v>4421901000</v>
          </cell>
          <cell r="B314" t="str">
            <v>Canillas, carretes, p'hilatura o tejido y p' hilo de coser, y art siml d´madera</v>
          </cell>
          <cell r="C314" t="str">
            <v>COLOMBIA</v>
          </cell>
          <cell r="D314">
            <v>18320</v>
          </cell>
          <cell r="E314">
            <v>9360</v>
          </cell>
        </row>
        <row r="315">
          <cell r="C315" t="str">
            <v>ESTADOS UNIDOS</v>
          </cell>
          <cell r="D315">
            <v>1.81</v>
          </cell>
          <cell r="E315">
            <v>37.14</v>
          </cell>
        </row>
        <row r="316">
          <cell r="A316">
            <v>4421902000</v>
          </cell>
          <cell r="B316" t="str">
            <v>Palillos de diente, de madera</v>
          </cell>
          <cell r="C316" t="str">
            <v>CHILE</v>
          </cell>
          <cell r="D316">
            <v>7.31</v>
          </cell>
          <cell r="E316">
            <v>67.5</v>
          </cell>
        </row>
        <row r="317">
          <cell r="C317" t="str">
            <v>JAPON</v>
          </cell>
          <cell r="D317">
            <v>6.27</v>
          </cell>
          <cell r="E317">
            <v>135</v>
          </cell>
        </row>
        <row r="318">
          <cell r="C318" t="str">
            <v>COREA (SUR), REPUBLICA DE</v>
          </cell>
          <cell r="D318">
            <v>0.27</v>
          </cell>
          <cell r="E318">
            <v>1.22</v>
          </cell>
        </row>
        <row r="319">
          <cell r="C319" t="str">
            <v>PUERTO RICO</v>
          </cell>
          <cell r="D319">
            <v>0.61</v>
          </cell>
          <cell r="E319">
            <v>3.36</v>
          </cell>
        </row>
        <row r="320">
          <cell r="C320" t="str">
            <v>ESTADOS UNIDOS</v>
          </cell>
          <cell r="D320">
            <v>21.96</v>
          </cell>
          <cell r="E320">
            <v>107.02</v>
          </cell>
        </row>
        <row r="321">
          <cell r="A321">
            <v>4421909000</v>
          </cell>
          <cell r="B321" t="str">
            <v>Demás manufactura de madera</v>
          </cell>
          <cell r="C321" t="str">
            <v>EMIRATOS ARABES UNIDOS</v>
          </cell>
          <cell r="D321">
            <v>228.35</v>
          </cell>
          <cell r="E321">
            <v>808</v>
          </cell>
        </row>
        <row r="322">
          <cell r="C322" t="str">
            <v>ARUBA</v>
          </cell>
          <cell r="D322">
            <v>33.94</v>
          </cell>
          <cell r="E322">
            <v>60</v>
          </cell>
        </row>
        <row r="323">
          <cell r="C323" t="str">
            <v>BOLIVIA</v>
          </cell>
          <cell r="D323">
            <v>15.5</v>
          </cell>
          <cell r="E323">
            <v>80</v>
          </cell>
        </row>
        <row r="324">
          <cell r="C324" t="str">
            <v>BRASIL</v>
          </cell>
          <cell r="D324">
            <v>39.02</v>
          </cell>
          <cell r="E324">
            <v>82.7</v>
          </cell>
        </row>
        <row r="325">
          <cell r="C325" t="str">
            <v>CANADA</v>
          </cell>
          <cell r="D325">
            <v>0.19</v>
          </cell>
          <cell r="E325">
            <v>33.9</v>
          </cell>
        </row>
        <row r="326">
          <cell r="C326" t="str">
            <v>CHILE</v>
          </cell>
          <cell r="D326">
            <v>389.86</v>
          </cell>
          <cell r="E326">
            <v>132.99</v>
          </cell>
        </row>
        <row r="327">
          <cell r="C327" t="str">
            <v>COLOMBIA</v>
          </cell>
          <cell r="D327">
            <v>1455</v>
          </cell>
          <cell r="E327">
            <v>3427.5</v>
          </cell>
        </row>
        <row r="328">
          <cell r="C328" t="str">
            <v>SUIZA</v>
          </cell>
          <cell r="D328">
            <v>1.22</v>
          </cell>
          <cell r="E328">
            <v>20</v>
          </cell>
        </row>
        <row r="329">
          <cell r="C329" t="str">
            <v>ALEMANIA</v>
          </cell>
          <cell r="D329">
            <v>45.89</v>
          </cell>
          <cell r="E329">
            <v>781.7</v>
          </cell>
        </row>
        <row r="330">
          <cell r="C330" t="str">
            <v>REPUBLICA DOMINICANA</v>
          </cell>
          <cell r="D330">
            <v>148824.45</v>
          </cell>
          <cell r="E330">
            <v>87289.77</v>
          </cell>
        </row>
        <row r="331">
          <cell r="C331" t="str">
            <v>ECUADOR</v>
          </cell>
          <cell r="D331">
            <v>329.42</v>
          </cell>
          <cell r="E331">
            <v>971.62</v>
          </cell>
        </row>
        <row r="332">
          <cell r="C332" t="str">
            <v>ESPAYA</v>
          </cell>
          <cell r="D332">
            <v>579.56</v>
          </cell>
          <cell r="E332">
            <v>706.5</v>
          </cell>
        </row>
        <row r="333">
          <cell r="C333" t="str">
            <v>FRANCIA</v>
          </cell>
          <cell r="D333">
            <v>391.08</v>
          </cell>
          <cell r="E333">
            <v>3199.5</v>
          </cell>
        </row>
        <row r="334">
          <cell r="C334" t="str">
            <v>REINO UNIDO</v>
          </cell>
          <cell r="D334">
            <v>267.4</v>
          </cell>
          <cell r="E334">
            <v>580</v>
          </cell>
        </row>
        <row r="335">
          <cell r="C335" t="str">
            <v>GUAYANA FRANCESA</v>
          </cell>
          <cell r="D335">
            <v>0.98</v>
          </cell>
          <cell r="E335">
            <v>24.36</v>
          </cell>
        </row>
        <row r="336">
          <cell r="C336" t="str">
            <v>GUATEMALA</v>
          </cell>
          <cell r="D336">
            <v>14.77</v>
          </cell>
          <cell r="E336">
            <v>66.85</v>
          </cell>
        </row>
        <row r="337">
          <cell r="C337" t="str">
            <v>HUNGRIA</v>
          </cell>
          <cell r="D337">
            <v>1.74</v>
          </cell>
          <cell r="E337">
            <v>10</v>
          </cell>
        </row>
        <row r="338">
          <cell r="C338" t="str">
            <v>ITALIA</v>
          </cell>
          <cell r="D338">
            <v>385754.7</v>
          </cell>
          <cell r="E338">
            <v>475979.48</v>
          </cell>
        </row>
        <row r="339">
          <cell r="C339" t="str">
            <v>JAPON</v>
          </cell>
          <cell r="D339">
            <v>3.54</v>
          </cell>
          <cell r="E339">
            <v>40</v>
          </cell>
        </row>
        <row r="340">
          <cell r="C340" t="str">
            <v>MEXICO</v>
          </cell>
          <cell r="D340">
            <v>592.08</v>
          </cell>
          <cell r="E340">
            <v>209.2</v>
          </cell>
        </row>
        <row r="341">
          <cell r="C341" t="str">
            <v>PAISES BAJOS</v>
          </cell>
          <cell r="D341">
            <v>802.7</v>
          </cell>
          <cell r="E341">
            <v>1855.57</v>
          </cell>
        </row>
        <row r="342">
          <cell r="C342" t="str">
            <v>PUERTO RICO</v>
          </cell>
          <cell r="D342">
            <v>155.3</v>
          </cell>
          <cell r="E342">
            <v>678.96</v>
          </cell>
        </row>
        <row r="343">
          <cell r="C343" t="str">
            <v>SUECIA</v>
          </cell>
          <cell r="D343">
            <v>21060.97</v>
          </cell>
          <cell r="E343">
            <v>30194.2</v>
          </cell>
        </row>
        <row r="344">
          <cell r="C344" t="str">
            <v>TAIWAN (FORMOSA)</v>
          </cell>
          <cell r="D344">
            <v>26.77</v>
          </cell>
          <cell r="E344">
            <v>100</v>
          </cell>
        </row>
        <row r="345">
          <cell r="C345" t="str">
            <v>UCRANIA</v>
          </cell>
          <cell r="D345">
            <v>1.56</v>
          </cell>
          <cell r="E345">
            <v>48</v>
          </cell>
        </row>
        <row r="346">
          <cell r="C346" t="str">
            <v>ESTADOS UNIDOS</v>
          </cell>
          <cell r="D346">
            <v>803532.93</v>
          </cell>
          <cell r="E346">
            <v>1218628.33</v>
          </cell>
        </row>
        <row r="347">
          <cell r="C347" t="str">
            <v>VENEZUELA</v>
          </cell>
          <cell r="D347">
            <v>213.24</v>
          </cell>
          <cell r="E347">
            <v>1127.71</v>
          </cell>
        </row>
        <row r="348">
          <cell r="C348" t="str">
            <v>SUDAFRICA, REPUBLICA DE</v>
          </cell>
          <cell r="D348">
            <v>2.18</v>
          </cell>
          <cell r="E348">
            <v>13</v>
          </cell>
        </row>
        <row r="349">
          <cell r="B349" t="str">
            <v/>
          </cell>
          <cell r="D349">
            <v>4027800.1300000013</v>
          </cell>
          <cell r="E349">
            <v>5926770.83</v>
          </cell>
        </row>
        <row r="350">
          <cell r="A350" t="str">
            <v>ELABORACIÓN  </v>
          </cell>
          <cell r="B350" t="str">
            <v>:  Instituto Nacional de Recursos Naturales - INRENA-DGFFS</v>
          </cell>
          <cell r="E350" t="str">
            <v>Continúa…</v>
          </cell>
        </row>
        <row r="351">
          <cell r="B351" t="str">
            <v/>
          </cell>
        </row>
        <row r="352">
          <cell r="A352">
            <v>4707300000</v>
          </cell>
          <cell r="B352" t="str">
            <v>Desperdicios o desechos de papel o cartón obten. principal. a par</v>
          </cell>
          <cell r="C352" t="str">
            <v>BOLIVIA</v>
          </cell>
          <cell r="D352">
            <v>498880</v>
          </cell>
          <cell r="E352">
            <v>41503.65</v>
          </cell>
        </row>
        <row r="353">
          <cell r="B353" t="str">
            <v>a partir de pasta mecánica</v>
          </cell>
          <cell r="C353" t="str">
            <v>ECUADOR</v>
          </cell>
          <cell r="D353">
            <v>2857625</v>
          </cell>
          <cell r="E353">
            <v>254623.11</v>
          </cell>
        </row>
        <row r="354">
          <cell r="A354">
            <v>4707900000</v>
          </cell>
          <cell r="B354" t="str">
            <v>Demás desperdicios y desechos de papel o cartón sin clasificar</v>
          </cell>
          <cell r="C354" t="str">
            <v>ECUADOR</v>
          </cell>
          <cell r="D354">
            <v>53550</v>
          </cell>
          <cell r="E354">
            <v>13571.75</v>
          </cell>
        </row>
        <row r="355">
          <cell r="B355" t="str">
            <v/>
          </cell>
          <cell r="D355">
            <v>3410055</v>
          </cell>
          <cell r="E355">
            <v>309698.51</v>
          </cell>
        </row>
        <row r="356">
          <cell r="B356" t="str">
            <v/>
          </cell>
        </row>
        <row r="357">
          <cell r="A357">
            <v>4802200000</v>
          </cell>
          <cell r="B357" t="str">
            <v>Papel y cartón soporte para papel o cartón fotosensibles, termosensible</v>
          </cell>
          <cell r="C357" t="str">
            <v>PANAMA</v>
          </cell>
          <cell r="D357">
            <v>3.33</v>
          </cell>
          <cell r="E357">
            <v>42.02</v>
          </cell>
        </row>
        <row r="358">
          <cell r="C358" t="str">
            <v>VENEZUELA</v>
          </cell>
          <cell r="D358">
            <v>33.5</v>
          </cell>
          <cell r="E358">
            <v>186.72</v>
          </cell>
        </row>
        <row r="359">
          <cell r="A359">
            <v>4802300000</v>
          </cell>
          <cell r="B359" t="str">
            <v>Papel soporte para papel carbón (carbónico)</v>
          </cell>
          <cell r="C359" t="str">
            <v>COLOMBIA</v>
          </cell>
          <cell r="D359">
            <v>2143</v>
          </cell>
          <cell r="E359">
            <v>2321.6</v>
          </cell>
        </row>
        <row r="360">
          <cell r="C360" t="str">
            <v>VENEZUELA</v>
          </cell>
          <cell r="D360">
            <v>58.44</v>
          </cell>
          <cell r="E360">
            <v>264.4</v>
          </cell>
        </row>
        <row r="361">
          <cell r="A361">
            <v>4802510000</v>
          </cell>
          <cell r="B361" t="str">
            <v>Demás papeles y cartones, s/fibras obten. por procedim. mecánico</v>
          </cell>
          <cell r="C361" t="str">
            <v>COLOMBIA</v>
          </cell>
          <cell r="D361">
            <v>58644</v>
          </cell>
          <cell r="E361">
            <v>72366.71</v>
          </cell>
        </row>
        <row r="362">
          <cell r="B362" t="str">
            <v>de gramaje &lt;40 G/M2</v>
          </cell>
          <cell r="C362" t="str">
            <v>ALEMANIA</v>
          </cell>
          <cell r="D362">
            <v>0.34</v>
          </cell>
          <cell r="E362">
            <v>1</v>
          </cell>
        </row>
        <row r="363">
          <cell r="C363" t="str">
            <v>ECUADOR</v>
          </cell>
          <cell r="D363">
            <v>246616</v>
          </cell>
          <cell r="E363">
            <v>231595.86</v>
          </cell>
        </row>
        <row r="364">
          <cell r="C364" t="str">
            <v>REINO UNIDO</v>
          </cell>
          <cell r="D364">
            <v>0.19</v>
          </cell>
          <cell r="E364">
            <v>1</v>
          </cell>
        </row>
        <row r="365">
          <cell r="A365">
            <v>4802521000</v>
          </cell>
          <cell r="B365" t="str">
            <v>Papel de seguridad para cheques de gramaje &gt;=40 g/m2 pero &lt;=150 g</v>
          </cell>
          <cell r="C365" t="str">
            <v>REPUBLICA DOMINICANA</v>
          </cell>
          <cell r="D365">
            <v>13639</v>
          </cell>
          <cell r="E365">
            <v>21795.12</v>
          </cell>
        </row>
        <row r="366">
          <cell r="C366" t="str">
            <v>ECUADOR</v>
          </cell>
          <cell r="D366">
            <v>207</v>
          </cell>
          <cell r="E366">
            <v>150</v>
          </cell>
        </row>
        <row r="367">
          <cell r="A367">
            <v>4802529000</v>
          </cell>
          <cell r="B367" t="str">
            <v>Demás papeles y cartones, s/fibras obten. p'procedim. mecánico </v>
          </cell>
          <cell r="C367" t="str">
            <v>BOLIVIA</v>
          </cell>
          <cell r="D367">
            <v>702.9</v>
          </cell>
          <cell r="E367">
            <v>1556.07</v>
          </cell>
        </row>
        <row r="368">
          <cell r="C368" t="str">
            <v>CHILE</v>
          </cell>
          <cell r="D368">
            <v>295</v>
          </cell>
          <cell r="E368">
            <v>574.98</v>
          </cell>
        </row>
        <row r="369">
          <cell r="C369" t="str">
            <v>COLOMBIA</v>
          </cell>
          <cell r="D369">
            <v>178407.25</v>
          </cell>
          <cell r="E369">
            <v>149102.62</v>
          </cell>
        </row>
        <row r="370">
          <cell r="C370" t="str">
            <v>ECUADOR</v>
          </cell>
          <cell r="D370">
            <v>2629908</v>
          </cell>
          <cell r="E370">
            <v>2312388.81</v>
          </cell>
        </row>
        <row r="371">
          <cell r="A371">
            <v>4802530090</v>
          </cell>
          <cell r="B371" t="str">
            <v>Demás papeles y cartones s/fibras obten. por procedim. Mecánico</v>
          </cell>
          <cell r="C371" t="str">
            <v>CHILE</v>
          </cell>
          <cell r="D371">
            <v>531</v>
          </cell>
          <cell r="E371">
            <v>1757.32</v>
          </cell>
        </row>
        <row r="372">
          <cell r="C372" t="str">
            <v>ECUADOR</v>
          </cell>
          <cell r="D372">
            <v>33403</v>
          </cell>
          <cell r="E372">
            <v>30396.73</v>
          </cell>
        </row>
        <row r="373">
          <cell r="A373">
            <v>4802602000</v>
          </cell>
          <cell r="B373" t="str">
            <v>Otros papeles de seguridad en los q' mas del 10%  peso esta const. fibra</v>
          </cell>
          <cell r="C373" t="str">
            <v>VENEZUELA</v>
          </cell>
          <cell r="D373">
            <v>4700</v>
          </cell>
          <cell r="E373">
            <v>13750</v>
          </cell>
        </row>
        <row r="374">
          <cell r="A374">
            <v>4803009000</v>
          </cell>
          <cell r="B374" t="str">
            <v>Demás papel del utiliz. p' papel higiénico, toallitas p'desmaquilar</v>
          </cell>
          <cell r="C374" t="str">
            <v>CHILE</v>
          </cell>
          <cell r="D374">
            <v>1177979.52</v>
          </cell>
          <cell r="E374">
            <v>794663.25</v>
          </cell>
        </row>
        <row r="375">
          <cell r="C375" t="str">
            <v>COLOMBIA</v>
          </cell>
          <cell r="D375">
            <v>3394651</v>
          </cell>
          <cell r="E375">
            <v>3117145.51</v>
          </cell>
        </row>
        <row r="376">
          <cell r="C376" t="str">
            <v>ECUADOR</v>
          </cell>
          <cell r="D376">
            <v>702338</v>
          </cell>
          <cell r="E376">
            <v>674244.48</v>
          </cell>
        </row>
        <row r="377">
          <cell r="C377" t="str">
            <v>VENEZUELA</v>
          </cell>
          <cell r="D377">
            <v>914888</v>
          </cell>
          <cell r="E377">
            <v>846650.98</v>
          </cell>
        </row>
        <row r="378">
          <cell r="A378">
            <v>4804190000</v>
          </cell>
          <cell r="B378" t="str">
            <v>Demás papel y cartón para caras (cubiertas)("kraftliner")</v>
          </cell>
          <cell r="C378" t="str">
            <v>BOLIVIA</v>
          </cell>
          <cell r="D378">
            <v>13000</v>
          </cell>
          <cell r="E378">
            <v>4576</v>
          </cell>
        </row>
        <row r="379">
          <cell r="A379">
            <v>4804310090</v>
          </cell>
          <cell r="B379" t="str">
            <v>Demás papeles y cartones kraft, crudo, de gramaje&lt;=150g/m2</v>
          </cell>
          <cell r="C379" t="str">
            <v>ECUADOR</v>
          </cell>
          <cell r="D379">
            <v>244721</v>
          </cell>
          <cell r="E379">
            <v>90546.77</v>
          </cell>
        </row>
        <row r="380">
          <cell r="A380">
            <v>4804390000</v>
          </cell>
          <cell r="B380" t="str">
            <v>Demás papeles y cartones kraft, de gramaje&lt;=150g/m2</v>
          </cell>
          <cell r="C380" t="str">
            <v>ECUADOR</v>
          </cell>
          <cell r="D380">
            <v>11817.13</v>
          </cell>
          <cell r="E380">
            <v>34269.69</v>
          </cell>
        </row>
        <row r="381">
          <cell r="A381">
            <v>4805100000</v>
          </cell>
          <cell r="B381" t="str">
            <v>Papel semiquimico para acanalar, sin estucar ni recubrir</v>
          </cell>
          <cell r="C381" t="str">
            <v>BOLIVIA</v>
          </cell>
          <cell r="D381">
            <v>291413</v>
          </cell>
          <cell r="E381">
            <v>113626.84</v>
          </cell>
        </row>
        <row r="382">
          <cell r="C382" t="str">
            <v>CHILE</v>
          </cell>
          <cell r="D382">
            <v>1497269</v>
          </cell>
          <cell r="E382">
            <v>521497.14</v>
          </cell>
        </row>
        <row r="383">
          <cell r="C383" t="str">
            <v>ECUADOR</v>
          </cell>
          <cell r="D383">
            <v>2306405</v>
          </cell>
          <cell r="E383">
            <v>805550.89</v>
          </cell>
        </row>
        <row r="384">
          <cell r="C384" t="str">
            <v>GUATEMALA</v>
          </cell>
          <cell r="D384">
            <v>6567948</v>
          </cell>
          <cell r="E384">
            <v>2041964.83</v>
          </cell>
        </row>
        <row r="385">
          <cell r="C385" t="str">
            <v>HONDURAS</v>
          </cell>
          <cell r="D385">
            <v>1569158</v>
          </cell>
          <cell r="E385">
            <v>470243.02</v>
          </cell>
        </row>
        <row r="386">
          <cell r="C386" t="str">
            <v>PUERTO RICO</v>
          </cell>
          <cell r="D386">
            <v>36760</v>
          </cell>
          <cell r="E386">
            <v>12227.17</v>
          </cell>
        </row>
        <row r="387">
          <cell r="C387" t="str">
            <v>ESTADOS UNIDOS</v>
          </cell>
          <cell r="D387">
            <v>41163</v>
          </cell>
          <cell r="E387">
            <v>14468.79</v>
          </cell>
        </row>
        <row r="388">
          <cell r="C388" t="str">
            <v>VENEZUELA</v>
          </cell>
          <cell r="D388">
            <v>507815</v>
          </cell>
          <cell r="E388">
            <v>159200</v>
          </cell>
        </row>
        <row r="389">
          <cell r="A389" t="str">
            <v>ELABORACIÓN  </v>
          </cell>
          <cell r="B389" t="str">
            <v>:  Instituto Nacional de Recursos Naturales - INRENA-DGFFS</v>
          </cell>
          <cell r="E389" t="str">
            <v>Continúa…</v>
          </cell>
        </row>
        <row r="390">
          <cell r="A390">
            <v>4805300000</v>
          </cell>
          <cell r="B390" t="str">
            <v>Papel sulfito para envolver, sin estucar ni recubrir</v>
          </cell>
          <cell r="C390" t="str">
            <v>BOLIVIA</v>
          </cell>
          <cell r="D390">
            <v>41149</v>
          </cell>
          <cell r="E390">
            <v>41797.68</v>
          </cell>
        </row>
        <row r="391">
          <cell r="C391" t="str">
            <v>COLOMBIA</v>
          </cell>
          <cell r="D391">
            <v>125183</v>
          </cell>
          <cell r="E391">
            <v>114943.94</v>
          </cell>
        </row>
        <row r="392">
          <cell r="C392" t="str">
            <v>ECUADOR</v>
          </cell>
          <cell r="D392">
            <v>402461</v>
          </cell>
          <cell r="E392">
            <v>378695.65</v>
          </cell>
        </row>
        <row r="393">
          <cell r="A393">
            <v>4805601000</v>
          </cell>
          <cell r="B393" t="str">
            <v>Demás papeles y cartones absorb, útil. p'la fabr. de lam. plastic</v>
          </cell>
          <cell r="C393" t="str">
            <v>COLOMBIA</v>
          </cell>
          <cell r="D393">
            <v>12736</v>
          </cell>
          <cell r="E393">
            <v>14478.54</v>
          </cell>
        </row>
        <row r="394">
          <cell r="A394">
            <v>4805609090</v>
          </cell>
          <cell r="B394" t="str">
            <v>Demás papeles y cartones de gramaje &lt;= 150 g/m2</v>
          </cell>
          <cell r="C394" t="str">
            <v>ARGENTINA</v>
          </cell>
          <cell r="D394">
            <v>35</v>
          </cell>
          <cell r="E394">
            <v>281.38</v>
          </cell>
        </row>
        <row r="395">
          <cell r="C395" t="str">
            <v>BOLIVIA</v>
          </cell>
          <cell r="D395">
            <v>5774.16</v>
          </cell>
          <cell r="E395">
            <v>7465.78</v>
          </cell>
        </row>
        <row r="396">
          <cell r="C396" t="str">
            <v>ECUADOR</v>
          </cell>
          <cell r="D396">
            <v>659930</v>
          </cell>
          <cell r="E396">
            <v>312144.6</v>
          </cell>
        </row>
        <row r="397">
          <cell r="A397">
            <v>4805709000</v>
          </cell>
          <cell r="B397" t="str">
            <v>Demás papeles y cartones de gramaje &gt; 150 g/m2 pero &lt; 225 g/m2</v>
          </cell>
          <cell r="C397" t="str">
            <v>BOLIVIA</v>
          </cell>
          <cell r="D397">
            <v>375035.4</v>
          </cell>
          <cell r="E397">
            <v>127570.54</v>
          </cell>
        </row>
        <row r="398">
          <cell r="C398" t="str">
            <v>ECUADOR</v>
          </cell>
          <cell r="D398">
            <v>386414</v>
          </cell>
          <cell r="E398">
            <v>182914.08</v>
          </cell>
        </row>
        <row r="399">
          <cell r="C399" t="str">
            <v>EL SALVADOR</v>
          </cell>
          <cell r="D399">
            <v>46558.58</v>
          </cell>
          <cell r="E399">
            <v>16436.65</v>
          </cell>
        </row>
        <row r="400">
          <cell r="A400">
            <v>4805809000</v>
          </cell>
          <cell r="B400" t="str">
            <v>Demás papeles y cartones de gramaje &gt;= 225 g/m2</v>
          </cell>
          <cell r="C400" t="str">
            <v>BOLIVIA</v>
          </cell>
          <cell r="D400">
            <v>57500</v>
          </cell>
          <cell r="E400">
            <v>22988</v>
          </cell>
        </row>
        <row r="401">
          <cell r="C401" t="str">
            <v>ECUADOR</v>
          </cell>
          <cell r="D401">
            <v>90866</v>
          </cell>
          <cell r="E401">
            <v>42707.02</v>
          </cell>
        </row>
        <row r="402">
          <cell r="C402" t="str">
            <v>EL SALVADOR</v>
          </cell>
          <cell r="D402">
            <v>94431.42</v>
          </cell>
          <cell r="E402">
            <v>33377.51</v>
          </cell>
        </row>
        <row r="403">
          <cell r="A403">
            <v>4808100000</v>
          </cell>
          <cell r="B403" t="str">
            <v>Papel y cartón  corrugados,  incluso perforados</v>
          </cell>
          <cell r="C403" t="str">
            <v>COLOMBIA</v>
          </cell>
          <cell r="D403">
            <v>600</v>
          </cell>
          <cell r="E403">
            <v>3180</v>
          </cell>
        </row>
        <row r="404">
          <cell r="C404" t="str">
            <v>ECUADOR</v>
          </cell>
          <cell r="D404">
            <v>286.69</v>
          </cell>
          <cell r="E404">
            <v>1494.94</v>
          </cell>
        </row>
        <row r="405">
          <cell r="C405" t="str">
            <v>FRANCIA</v>
          </cell>
          <cell r="D405">
            <v>699.2</v>
          </cell>
          <cell r="E405">
            <v>2016</v>
          </cell>
        </row>
        <row r="406">
          <cell r="A406">
            <v>4808300000</v>
          </cell>
          <cell r="B406" t="str">
            <v>Demás papeles kraft, rizados ("crepés") o plisados, incluso gofrados</v>
          </cell>
          <cell r="C406" t="str">
            <v>BOLIVIA</v>
          </cell>
          <cell r="D406">
            <v>875.15</v>
          </cell>
          <cell r="E406">
            <v>4832.6</v>
          </cell>
        </row>
        <row r="407">
          <cell r="A407">
            <v>4809100000</v>
          </cell>
          <cell r="B407" t="str">
            <v>Papel carbón (carbónico) y papeles similares</v>
          </cell>
          <cell r="C407" t="str">
            <v>BOLIVIA</v>
          </cell>
          <cell r="D407">
            <v>4909</v>
          </cell>
          <cell r="E407">
            <v>12047.06</v>
          </cell>
        </row>
        <row r="408">
          <cell r="C408" t="str">
            <v>ESTADOS UNIDOS</v>
          </cell>
          <cell r="D408">
            <v>60</v>
          </cell>
          <cell r="E408">
            <v>531.25</v>
          </cell>
        </row>
        <row r="409">
          <cell r="A409">
            <v>4809900090</v>
          </cell>
          <cell r="B409" t="str">
            <v>Demás papel carbón, autocopia y demás papeles p'copiar o transferir, en bobinas/hojas</v>
          </cell>
          <cell r="C409" t="str">
            <v>BOLIVIA</v>
          </cell>
          <cell r="D409">
            <v>3805</v>
          </cell>
          <cell r="E409">
            <v>29222.09</v>
          </cell>
        </row>
        <row r="410">
          <cell r="A410">
            <v>4810119000</v>
          </cell>
          <cell r="B410" t="str">
            <v>Papel y cartón de los utiliz. para escribir, imprimir de gramaje &gt;60 pero &lt;=150 G/M2</v>
          </cell>
          <cell r="C410" t="str">
            <v>BOLIVIA</v>
          </cell>
          <cell r="D410">
            <v>2155</v>
          </cell>
          <cell r="E410">
            <v>2060.5</v>
          </cell>
        </row>
        <row r="411">
          <cell r="A411">
            <v>4810120000</v>
          </cell>
          <cell r="B411" t="str">
            <v>Papel y cartón de los utiliz. para escribir de gramaje &gt; 150 g/m2</v>
          </cell>
          <cell r="C411" t="str">
            <v>ECUADOR</v>
          </cell>
          <cell r="D411">
            <v>30229</v>
          </cell>
          <cell r="E411">
            <v>27206.1</v>
          </cell>
        </row>
        <row r="412">
          <cell r="A412">
            <v>4810390000</v>
          </cell>
          <cell r="B412" t="str">
            <v>Demás papel y cartón kraft, exc.los util.p'escribir, imprimir u otros afines gráficos</v>
          </cell>
          <cell r="C412" t="str">
            <v>BOLIVIA</v>
          </cell>
          <cell r="D412">
            <v>1553.9</v>
          </cell>
          <cell r="E412">
            <v>1087.93</v>
          </cell>
        </row>
        <row r="413">
          <cell r="A413">
            <v>4811210000</v>
          </cell>
          <cell r="B413" t="str">
            <v>Papel y cartón autoadhesivos, en bobinas o en hojas</v>
          </cell>
          <cell r="C413" t="str">
            <v>ZONAS FRANCAS DEL PERU</v>
          </cell>
          <cell r="D413">
            <v>334.3</v>
          </cell>
          <cell r="E413">
            <v>2108.4</v>
          </cell>
        </row>
        <row r="414">
          <cell r="C414" t="str">
            <v>BOLIVIA</v>
          </cell>
          <cell r="D414">
            <v>349.95</v>
          </cell>
          <cell r="E414">
            <v>1303.62</v>
          </cell>
        </row>
        <row r="415">
          <cell r="C415" t="str">
            <v>ECUADOR</v>
          </cell>
          <cell r="D415">
            <v>48439</v>
          </cell>
          <cell r="E415">
            <v>137065.67</v>
          </cell>
        </row>
        <row r="416">
          <cell r="A416">
            <v>4811290000</v>
          </cell>
          <cell r="B416" t="str">
            <v>Demás papel y cartón engomados, en bobinas o en hojas</v>
          </cell>
          <cell r="C416" t="str">
            <v>BOLIVIA</v>
          </cell>
          <cell r="D416">
            <v>10887.7</v>
          </cell>
          <cell r="E416">
            <v>15405.01</v>
          </cell>
        </row>
        <row r="417">
          <cell r="A417">
            <v>4811399000</v>
          </cell>
          <cell r="B417" t="str">
            <v>Demás papel y cartón recubiertos, impregnados o revestidos de plástico</v>
          </cell>
          <cell r="C417" t="str">
            <v>ZONAS FRANCAS DEL PERU</v>
          </cell>
          <cell r="D417">
            <v>438</v>
          </cell>
          <cell r="E417">
            <v>1963.57</v>
          </cell>
        </row>
        <row r="418">
          <cell r="C418" t="str">
            <v>CHILE</v>
          </cell>
          <cell r="D418">
            <v>91</v>
          </cell>
          <cell r="E418">
            <v>777.38</v>
          </cell>
        </row>
        <row r="419">
          <cell r="C419" t="str">
            <v>REPUBLICA DOMINICANA</v>
          </cell>
          <cell r="D419">
            <v>546.37</v>
          </cell>
          <cell r="E419">
            <v>4370.96</v>
          </cell>
        </row>
        <row r="420">
          <cell r="A420">
            <v>4811409000</v>
          </cell>
          <cell r="B420" t="str">
            <v>Demás papel y cartón recubierto, impregnado o revestido de cera,parafina,estearina</v>
          </cell>
          <cell r="C420" t="str">
            <v>CHILE</v>
          </cell>
          <cell r="D420">
            <v>3033.5</v>
          </cell>
          <cell r="E420">
            <v>12892.38</v>
          </cell>
        </row>
        <row r="421">
          <cell r="C421" t="str">
            <v>GUATEMALA</v>
          </cell>
          <cell r="D421">
            <v>1512.51</v>
          </cell>
          <cell r="E421">
            <v>7789.4</v>
          </cell>
        </row>
        <row r="422">
          <cell r="C422" t="str">
            <v>VENEZUELA</v>
          </cell>
          <cell r="D422">
            <v>325.5</v>
          </cell>
          <cell r="E422">
            <v>1433.7</v>
          </cell>
        </row>
        <row r="423">
          <cell r="A423">
            <v>4811902000</v>
          </cell>
          <cell r="B423" t="str">
            <v>Papeles, cartones, guata de celulosa de celulosa para juntas o empaquetaduras</v>
          </cell>
          <cell r="C423" t="str">
            <v>BOLIVIA</v>
          </cell>
          <cell r="D423">
            <v>15.66</v>
          </cell>
          <cell r="E423">
            <v>149.98</v>
          </cell>
        </row>
        <row r="424">
          <cell r="C424" t="str">
            <v>COSTA RICA</v>
          </cell>
          <cell r="D424">
            <v>0.63</v>
          </cell>
          <cell r="E424">
            <v>138.76</v>
          </cell>
        </row>
        <row r="425">
          <cell r="C425" t="str">
            <v>ESTADOS UNIDOS</v>
          </cell>
          <cell r="D425">
            <v>5.59</v>
          </cell>
          <cell r="E425">
            <v>62.78</v>
          </cell>
        </row>
        <row r="426">
          <cell r="A426" t="str">
            <v>ELABORACIÓN  </v>
          </cell>
          <cell r="B426" t="str">
            <v>:  Instituto Nacional de Recursos Naturales - INRENA-DGFFS</v>
          </cell>
          <cell r="E426" t="str">
            <v>Continúa…</v>
          </cell>
        </row>
        <row r="427">
          <cell r="A427">
            <v>4811909000</v>
          </cell>
          <cell r="B427" t="str">
            <v>Demás papeles, cartones, guata de celulosa y napa de fibra de celulosa</v>
          </cell>
          <cell r="C427" t="str">
            <v>BOLIVIA</v>
          </cell>
          <cell r="D427">
            <v>1388.34</v>
          </cell>
          <cell r="E427">
            <v>2396.3</v>
          </cell>
        </row>
        <row r="428">
          <cell r="C428" t="str">
            <v>REPUBLICA DOMINICANA</v>
          </cell>
          <cell r="D428">
            <v>1.67</v>
          </cell>
          <cell r="E428">
            <v>1</v>
          </cell>
        </row>
        <row r="429">
          <cell r="C429" t="str">
            <v>ECUADOR</v>
          </cell>
          <cell r="D429">
            <v>700</v>
          </cell>
          <cell r="E429">
            <v>3350</v>
          </cell>
        </row>
        <row r="430">
          <cell r="C430" t="str">
            <v>MEXICO</v>
          </cell>
          <cell r="D430">
            <v>81632.3</v>
          </cell>
          <cell r="E430">
            <v>277052.02</v>
          </cell>
        </row>
        <row r="431">
          <cell r="C431" t="str">
            <v>PARAGUAY</v>
          </cell>
          <cell r="D431">
            <v>6884</v>
          </cell>
          <cell r="E431">
            <v>23405.6</v>
          </cell>
        </row>
        <row r="432">
          <cell r="A432">
            <v>4814200000</v>
          </cell>
          <cell r="B432" t="str">
            <v>Papel p'decorar y simil. de paredes, constit. por papel recub. c/</v>
          </cell>
          <cell r="C432" t="str">
            <v>ESTADOS UNIDOS</v>
          </cell>
          <cell r="D432">
            <v>2.59</v>
          </cell>
          <cell r="E432">
            <v>11</v>
          </cell>
        </row>
        <row r="433">
          <cell r="A433">
            <v>4814900000</v>
          </cell>
          <cell r="B433" t="str">
            <v>Demás papel para decorar y revestimientos similares de paredes; p</v>
          </cell>
          <cell r="C433" t="str">
            <v>ITALIA</v>
          </cell>
          <cell r="D433">
            <v>4.06</v>
          </cell>
          <cell r="E433">
            <v>29.4</v>
          </cell>
        </row>
        <row r="434">
          <cell r="A434">
            <v>4816100000</v>
          </cell>
          <cell r="B434" t="str">
            <v>Papel carbón (carbónico) y papeles similares</v>
          </cell>
          <cell r="C434" t="str">
            <v>BOLIVIA</v>
          </cell>
          <cell r="D434">
            <v>878.4</v>
          </cell>
          <cell r="E434">
            <v>5716.11</v>
          </cell>
        </row>
        <row r="435">
          <cell r="C435" t="str">
            <v>BRASIL</v>
          </cell>
          <cell r="D435">
            <v>6660</v>
          </cell>
          <cell r="E435">
            <v>20240</v>
          </cell>
        </row>
        <row r="436">
          <cell r="C436" t="str">
            <v>PARAGUAY</v>
          </cell>
          <cell r="D436">
            <v>1645.52</v>
          </cell>
          <cell r="E436">
            <v>5810</v>
          </cell>
        </row>
        <row r="437">
          <cell r="A437">
            <v>4817100000</v>
          </cell>
          <cell r="B437" t="str">
            <v>Sobres de papel o cartón</v>
          </cell>
          <cell r="C437" t="str">
            <v>ARGENTINA</v>
          </cell>
          <cell r="D437">
            <v>0.55</v>
          </cell>
          <cell r="E437">
            <v>24</v>
          </cell>
        </row>
        <row r="438">
          <cell r="C438" t="str">
            <v>BOLIVIA</v>
          </cell>
          <cell r="D438">
            <v>891.09</v>
          </cell>
          <cell r="E438">
            <v>5727.48</v>
          </cell>
        </row>
        <row r="439">
          <cell r="C439" t="str">
            <v>ALEMANIA</v>
          </cell>
          <cell r="D439">
            <v>127.5</v>
          </cell>
          <cell r="E439">
            <v>60</v>
          </cell>
        </row>
        <row r="440">
          <cell r="C440" t="str">
            <v>ECUADOR</v>
          </cell>
          <cell r="D440">
            <v>7518</v>
          </cell>
          <cell r="E440">
            <v>10879.47</v>
          </cell>
        </row>
        <row r="441">
          <cell r="C441" t="str">
            <v>KENIA</v>
          </cell>
          <cell r="D441">
            <v>95</v>
          </cell>
          <cell r="E441">
            <v>150</v>
          </cell>
        </row>
        <row r="442">
          <cell r="C442" t="str">
            <v>PUERTO RICO</v>
          </cell>
          <cell r="D442">
            <v>106.51</v>
          </cell>
          <cell r="E442">
            <v>723.91</v>
          </cell>
        </row>
        <row r="443">
          <cell r="C443" t="str">
            <v>ESTADOS UNIDOS</v>
          </cell>
          <cell r="D443">
            <v>41.14</v>
          </cell>
          <cell r="E443">
            <v>31</v>
          </cell>
        </row>
        <row r="444">
          <cell r="C444" t="str">
            <v>VENEZUELA</v>
          </cell>
          <cell r="D444">
            <v>1212.76</v>
          </cell>
          <cell r="E444">
            <v>7323.51</v>
          </cell>
        </row>
        <row r="445">
          <cell r="C445" t="str">
            <v>SUDAFRICA, REPUBLICA DE</v>
          </cell>
          <cell r="D445">
            <v>0.5</v>
          </cell>
          <cell r="E445">
            <v>3</v>
          </cell>
        </row>
        <row r="446">
          <cell r="A446">
            <v>4817200000</v>
          </cell>
          <cell r="B446" t="str">
            <v>Sobres carta, tarjetas postales sin ilustrar y tarjetas p'correspondencia</v>
          </cell>
          <cell r="C446" t="str">
            <v>BOLIVIA</v>
          </cell>
          <cell r="D446">
            <v>1957.46</v>
          </cell>
          <cell r="E446">
            <v>9500.35</v>
          </cell>
        </row>
        <row r="447">
          <cell r="C447" t="str">
            <v>ECUADOR</v>
          </cell>
          <cell r="D447">
            <v>1911</v>
          </cell>
          <cell r="E447">
            <v>3039.44</v>
          </cell>
        </row>
        <row r="448">
          <cell r="C448" t="str">
            <v>MEXICO</v>
          </cell>
          <cell r="D448">
            <v>8.87</v>
          </cell>
          <cell r="E448">
            <v>67.21</v>
          </cell>
        </row>
        <row r="449">
          <cell r="C449" t="str">
            <v>VENEZUELA</v>
          </cell>
          <cell r="D449">
            <v>7.82</v>
          </cell>
          <cell r="E449">
            <v>69.2</v>
          </cell>
        </row>
        <row r="450">
          <cell r="A450">
            <v>4817300000</v>
          </cell>
          <cell r="B450" t="str">
            <v>Cajas, bolsas, presentac. simil. d'papel/cartón, c/surtido d'articulos de correspondencia</v>
          </cell>
          <cell r="C450" t="str">
            <v>COLOMBIA</v>
          </cell>
          <cell r="D450">
            <v>5</v>
          </cell>
          <cell r="E450">
            <v>11</v>
          </cell>
        </row>
        <row r="451">
          <cell r="C451" t="str">
            <v>ESTADOS UNIDOS</v>
          </cell>
          <cell r="D451">
            <v>0.5</v>
          </cell>
          <cell r="E451">
            <v>5</v>
          </cell>
        </row>
        <row r="452">
          <cell r="C452" t="str">
            <v>VENEZUELA</v>
          </cell>
          <cell r="D452">
            <v>1900</v>
          </cell>
          <cell r="E452">
            <v>15925</v>
          </cell>
        </row>
        <row r="453">
          <cell r="A453">
            <v>4818100000</v>
          </cell>
          <cell r="B453" t="str">
            <v>Papel higiénico, en bobinas de una anchura &lt;=36 cm</v>
          </cell>
          <cell r="C453" t="str">
            <v>BOLIVIA</v>
          </cell>
          <cell r="D453">
            <v>231120.34</v>
          </cell>
          <cell r="E453">
            <v>201961.01</v>
          </cell>
        </row>
        <row r="454">
          <cell r="C454" t="str">
            <v>CHILE</v>
          </cell>
          <cell r="D454">
            <v>118.61</v>
          </cell>
          <cell r="E454">
            <v>546.05</v>
          </cell>
        </row>
        <row r="455">
          <cell r="A455">
            <v>4818200000</v>
          </cell>
          <cell r="B455" t="str">
            <v>Pañuelos,  toallitas de  desmaquillar y toallas</v>
          </cell>
          <cell r="C455" t="str">
            <v>BOLIVIA</v>
          </cell>
          <cell r="D455">
            <v>5676</v>
          </cell>
          <cell r="E455">
            <v>6324</v>
          </cell>
        </row>
        <row r="456">
          <cell r="C456" t="str">
            <v>ECUADOR</v>
          </cell>
          <cell r="D456">
            <v>8406.67</v>
          </cell>
          <cell r="E456">
            <v>6402.6</v>
          </cell>
        </row>
        <row r="457">
          <cell r="C457" t="str">
            <v>ESTADOS UNIDOS</v>
          </cell>
          <cell r="D457">
            <v>0.07</v>
          </cell>
          <cell r="E457">
            <v>27.6</v>
          </cell>
        </row>
        <row r="458">
          <cell r="A458">
            <v>4818300000</v>
          </cell>
          <cell r="B458" t="str">
            <v>manteles y servilletas de guata de celulosa o napa de fibras de celulosa</v>
          </cell>
          <cell r="C458" t="str">
            <v>BOLIVIA</v>
          </cell>
          <cell r="D458">
            <v>27775.71</v>
          </cell>
          <cell r="E458">
            <v>31941.12</v>
          </cell>
        </row>
        <row r="459">
          <cell r="C459" t="str">
            <v>CHILE</v>
          </cell>
          <cell r="D459">
            <v>94624.78</v>
          </cell>
          <cell r="E459">
            <v>120127.23</v>
          </cell>
        </row>
        <row r="460">
          <cell r="C460" t="str">
            <v>ECUADOR</v>
          </cell>
          <cell r="D460">
            <v>298261</v>
          </cell>
          <cell r="E460">
            <v>292295.78</v>
          </cell>
        </row>
        <row r="461">
          <cell r="C461" t="str">
            <v>ITALIA</v>
          </cell>
          <cell r="D461">
            <v>1.74</v>
          </cell>
          <cell r="E461">
            <v>12.6</v>
          </cell>
        </row>
        <row r="462">
          <cell r="C462" t="str">
            <v>VENEZUELA</v>
          </cell>
          <cell r="D462">
            <v>155085</v>
          </cell>
          <cell r="E462">
            <v>147640.88</v>
          </cell>
        </row>
        <row r="463">
          <cell r="A463" t="str">
            <v>ELABORACIÓN  </v>
          </cell>
          <cell r="B463" t="str">
            <v>:  Instituto Nacional de Recursos Naturales - INRENA-DGFFS</v>
          </cell>
          <cell r="E463" t="str">
            <v>Continúa…</v>
          </cell>
        </row>
        <row r="464">
          <cell r="A464">
            <v>4818400000</v>
          </cell>
          <cell r="B464" t="str">
            <v>Compresas y tampones higiénicos, pañales para bebes y art. higiénicos similares</v>
          </cell>
          <cell r="C464" t="str">
            <v>BOLIVIA</v>
          </cell>
          <cell r="D464">
            <v>612920.88</v>
          </cell>
          <cell r="E464">
            <v>1713608.15</v>
          </cell>
        </row>
        <row r="465">
          <cell r="C465" t="str">
            <v>BRASIL</v>
          </cell>
          <cell r="D465">
            <v>27629.46</v>
          </cell>
          <cell r="E465">
            <v>219717.55</v>
          </cell>
        </row>
        <row r="466">
          <cell r="C466" t="str">
            <v>CHILE</v>
          </cell>
          <cell r="D466">
            <v>245635.95</v>
          </cell>
          <cell r="E466">
            <v>741004.87</v>
          </cell>
        </row>
        <row r="467">
          <cell r="C467" t="str">
            <v>COLOMBIA</v>
          </cell>
          <cell r="D467">
            <v>831783.42</v>
          </cell>
          <cell r="E467">
            <v>1746790.22</v>
          </cell>
        </row>
        <row r="468">
          <cell r="C468" t="str">
            <v>COSTA RICA</v>
          </cell>
          <cell r="D468">
            <v>458187.84</v>
          </cell>
          <cell r="E468">
            <v>969214.54</v>
          </cell>
        </row>
        <row r="469">
          <cell r="C469" t="str">
            <v>ECUADOR</v>
          </cell>
          <cell r="D469">
            <v>49455</v>
          </cell>
          <cell r="E469">
            <v>123518.74</v>
          </cell>
        </row>
        <row r="470">
          <cell r="C470" t="str">
            <v>VENEZUELA</v>
          </cell>
          <cell r="D470">
            <v>158789.2</v>
          </cell>
          <cell r="E470">
            <v>340075.8</v>
          </cell>
        </row>
        <row r="471">
          <cell r="A471">
            <v>4818500000</v>
          </cell>
          <cell r="B471" t="str">
            <v>Prendas y complementos (accesorios), de vestir, de pasta de papel</v>
          </cell>
          <cell r="C471" t="str">
            <v>CHILE</v>
          </cell>
          <cell r="D471">
            <v>0.5</v>
          </cell>
          <cell r="E471">
            <v>10</v>
          </cell>
        </row>
        <row r="472">
          <cell r="A472">
            <v>4818900000</v>
          </cell>
          <cell r="B472" t="str">
            <v>Demás papel del tipo de los utiliz. para fines domésticos o sanitario</v>
          </cell>
          <cell r="C472" t="str">
            <v>BOLIVIA</v>
          </cell>
          <cell r="D472">
            <v>12</v>
          </cell>
          <cell r="E472">
            <v>30</v>
          </cell>
        </row>
        <row r="473">
          <cell r="C473" t="str">
            <v>COLOMBIA</v>
          </cell>
          <cell r="D473">
            <v>6669</v>
          </cell>
          <cell r="E473">
            <v>11780</v>
          </cell>
        </row>
        <row r="474">
          <cell r="C474" t="str">
            <v>ESTADOS UNIDOS</v>
          </cell>
          <cell r="D474">
            <v>7.91</v>
          </cell>
          <cell r="E474">
            <v>33</v>
          </cell>
        </row>
        <row r="475">
          <cell r="A475">
            <v>4819100000</v>
          </cell>
          <cell r="B475" t="str">
            <v>Cajas de papel o cartón corrugados</v>
          </cell>
          <cell r="C475" t="str">
            <v>BOLIVIA</v>
          </cell>
          <cell r="D475">
            <v>71576.01</v>
          </cell>
          <cell r="E475">
            <v>78605.83</v>
          </cell>
        </row>
        <row r="476">
          <cell r="C476" t="str">
            <v>CHILE</v>
          </cell>
          <cell r="D476">
            <v>10039.2</v>
          </cell>
          <cell r="E476">
            <v>6529</v>
          </cell>
        </row>
        <row r="477">
          <cell r="C477" t="str">
            <v>COLOMBIA</v>
          </cell>
          <cell r="D477">
            <v>7954.55</v>
          </cell>
          <cell r="E477">
            <v>31181.79</v>
          </cell>
        </row>
        <row r="478">
          <cell r="C478" t="str">
            <v>COSTA RICA</v>
          </cell>
          <cell r="D478">
            <v>16</v>
          </cell>
          <cell r="E478">
            <v>25</v>
          </cell>
        </row>
        <row r="479">
          <cell r="C479" t="str">
            <v>REPUBLICA DOMINICANA</v>
          </cell>
          <cell r="D479">
            <v>31.63</v>
          </cell>
          <cell r="E479">
            <v>111.81</v>
          </cell>
        </row>
        <row r="480">
          <cell r="C480" t="str">
            <v>ECUADOR</v>
          </cell>
          <cell r="D480">
            <v>2017.79</v>
          </cell>
          <cell r="E480">
            <v>7875.2</v>
          </cell>
        </row>
        <row r="481">
          <cell r="C481" t="str">
            <v>FRANCIA</v>
          </cell>
          <cell r="D481">
            <v>13.87</v>
          </cell>
          <cell r="E481">
            <v>88</v>
          </cell>
        </row>
        <row r="482">
          <cell r="C482" t="str">
            <v>HAITI</v>
          </cell>
          <cell r="D482">
            <v>60</v>
          </cell>
          <cell r="E482">
            <v>103.34</v>
          </cell>
        </row>
        <row r="483">
          <cell r="C483" t="str">
            <v>MEXICO</v>
          </cell>
          <cell r="D483">
            <v>209.7</v>
          </cell>
          <cell r="E483">
            <v>652.18</v>
          </cell>
        </row>
        <row r="484">
          <cell r="C484" t="str">
            <v>PANAMA</v>
          </cell>
          <cell r="D484">
            <v>33737.28</v>
          </cell>
          <cell r="E484">
            <v>46506.18</v>
          </cell>
        </row>
        <row r="485">
          <cell r="C485" t="str">
            <v>PERU</v>
          </cell>
          <cell r="D485">
            <v>4165</v>
          </cell>
          <cell r="E485">
            <v>5438.11</v>
          </cell>
        </row>
        <row r="486">
          <cell r="C486" t="str">
            <v>EL SALVADOR</v>
          </cell>
          <cell r="D486">
            <v>128.85</v>
          </cell>
          <cell r="E486">
            <v>763.3</v>
          </cell>
        </row>
        <row r="487">
          <cell r="C487" t="str">
            <v>ESTADOS UNIDOS</v>
          </cell>
          <cell r="D487">
            <v>4281.58</v>
          </cell>
          <cell r="E487">
            <v>17297.8</v>
          </cell>
        </row>
        <row r="488">
          <cell r="C488" t="str">
            <v>VENEZUELA</v>
          </cell>
          <cell r="D488">
            <v>18061.16</v>
          </cell>
          <cell r="E488">
            <v>19584.93</v>
          </cell>
        </row>
        <row r="489">
          <cell r="A489">
            <v>4819200000</v>
          </cell>
          <cell r="B489" t="str">
            <v>Cajas y cartonajes, plegables, de papel o cartón, sin corrugar</v>
          </cell>
          <cell r="C489" t="str">
            <v>ZONAS FRANCAS DEL PERU</v>
          </cell>
          <cell r="D489">
            <v>3486.35</v>
          </cell>
          <cell r="E489">
            <v>8439.8</v>
          </cell>
        </row>
        <row r="490">
          <cell r="C490" t="str">
            <v>ARGENTINA</v>
          </cell>
          <cell r="D490">
            <v>21336</v>
          </cell>
          <cell r="E490">
            <v>49347</v>
          </cell>
        </row>
        <row r="491">
          <cell r="C491" t="str">
            <v>BOLIVIA</v>
          </cell>
          <cell r="D491">
            <v>736.1</v>
          </cell>
          <cell r="E491">
            <v>3489.23</v>
          </cell>
        </row>
        <row r="492">
          <cell r="C492" t="str">
            <v>BRASIL</v>
          </cell>
          <cell r="D492">
            <v>284</v>
          </cell>
          <cell r="E492">
            <v>4995</v>
          </cell>
        </row>
        <row r="493">
          <cell r="C493" t="str">
            <v>CANADA</v>
          </cell>
          <cell r="D493">
            <v>13</v>
          </cell>
          <cell r="E493">
            <v>15</v>
          </cell>
        </row>
        <row r="494">
          <cell r="C494" t="str">
            <v>CHILE</v>
          </cell>
          <cell r="D494">
            <v>28065.72</v>
          </cell>
          <cell r="E494">
            <v>65046.57</v>
          </cell>
        </row>
        <row r="495">
          <cell r="C495" t="str">
            <v>CHINA</v>
          </cell>
          <cell r="D495">
            <v>0.46</v>
          </cell>
          <cell r="E495">
            <v>5</v>
          </cell>
        </row>
        <row r="496">
          <cell r="C496" t="str">
            <v>COLOMBIA</v>
          </cell>
          <cell r="D496">
            <v>13571.85</v>
          </cell>
          <cell r="E496">
            <v>61913.86</v>
          </cell>
        </row>
        <row r="497">
          <cell r="C497" t="str">
            <v>COSTA RICA</v>
          </cell>
          <cell r="D497">
            <v>46.92</v>
          </cell>
          <cell r="E497">
            <v>804.5</v>
          </cell>
        </row>
        <row r="498">
          <cell r="C498" t="str">
            <v>ALEMANIA</v>
          </cell>
          <cell r="D498">
            <v>6.86</v>
          </cell>
          <cell r="E498">
            <v>210</v>
          </cell>
        </row>
        <row r="499">
          <cell r="C499" t="str">
            <v>REPUBLICA DOMINICANA</v>
          </cell>
          <cell r="D499">
            <v>6.84</v>
          </cell>
          <cell r="E499">
            <v>17</v>
          </cell>
        </row>
        <row r="500">
          <cell r="C500" t="str">
            <v>ECUADOR</v>
          </cell>
          <cell r="D500">
            <v>2935.94</v>
          </cell>
          <cell r="E500">
            <v>16579.86</v>
          </cell>
        </row>
        <row r="501">
          <cell r="A501" t="str">
            <v>ELABORACIÓN  </v>
          </cell>
          <cell r="B501" t="str">
            <v>:  Instituto Nacional de Recursos Naturales - INRENA-DGFFS</v>
          </cell>
          <cell r="E501" t="str">
            <v>Continúa…</v>
          </cell>
        </row>
        <row r="502">
          <cell r="C502" t="str">
            <v>FRANCIA</v>
          </cell>
          <cell r="D502">
            <v>165</v>
          </cell>
          <cell r="E502">
            <v>760.44</v>
          </cell>
        </row>
        <row r="503">
          <cell r="C503" t="str">
            <v>HAITI</v>
          </cell>
          <cell r="D503">
            <v>60</v>
          </cell>
          <cell r="E503">
            <v>60</v>
          </cell>
        </row>
        <row r="504">
          <cell r="C504" t="str">
            <v>JAMAICA</v>
          </cell>
          <cell r="D504">
            <v>485</v>
          </cell>
          <cell r="E504">
            <v>7055</v>
          </cell>
        </row>
        <row r="505">
          <cell r="C505" t="str">
            <v>JAPON</v>
          </cell>
          <cell r="D505">
            <v>64.59</v>
          </cell>
          <cell r="E505">
            <v>1725</v>
          </cell>
        </row>
        <row r="506">
          <cell r="C506" t="str">
            <v>MEXICO</v>
          </cell>
          <cell r="D506">
            <v>693.28</v>
          </cell>
          <cell r="E506">
            <v>4132.91</v>
          </cell>
        </row>
        <row r="507">
          <cell r="C507" t="str">
            <v>PAISES BAJOS</v>
          </cell>
          <cell r="D507">
            <v>0.15</v>
          </cell>
          <cell r="E507">
            <v>1</v>
          </cell>
        </row>
        <row r="508">
          <cell r="C508" t="str">
            <v>PANAMA</v>
          </cell>
          <cell r="D508">
            <v>691.7</v>
          </cell>
          <cell r="E508">
            <v>1456.84</v>
          </cell>
        </row>
        <row r="509">
          <cell r="C509" t="str">
            <v>PERU</v>
          </cell>
          <cell r="D509">
            <v>8820.2</v>
          </cell>
          <cell r="E509">
            <v>23939.05</v>
          </cell>
        </row>
        <row r="510">
          <cell r="C510" t="str">
            <v>PUERTO RICO</v>
          </cell>
          <cell r="D510">
            <v>61.54</v>
          </cell>
          <cell r="E510">
            <v>1199.74</v>
          </cell>
        </row>
        <row r="511">
          <cell r="C511" t="str">
            <v>ESTADOS UNIDOS</v>
          </cell>
          <cell r="D511">
            <v>1914.81</v>
          </cell>
          <cell r="E511">
            <v>1554.4</v>
          </cell>
        </row>
        <row r="512">
          <cell r="C512" t="str">
            <v>VENEZUELA</v>
          </cell>
          <cell r="D512">
            <v>2484.85</v>
          </cell>
          <cell r="E512">
            <v>10410.74</v>
          </cell>
        </row>
        <row r="513">
          <cell r="A513">
            <v>4819301000</v>
          </cell>
          <cell r="B513" t="str">
            <v>Sacos multipliegos con una anchura en la base &gt;= a 40 cm.</v>
          </cell>
          <cell r="C513" t="str">
            <v>BOLIVIA</v>
          </cell>
          <cell r="D513">
            <v>424883</v>
          </cell>
          <cell r="E513">
            <v>403486.69</v>
          </cell>
        </row>
        <row r="514">
          <cell r="C514" t="str">
            <v>ECUADOR</v>
          </cell>
          <cell r="D514">
            <v>597594.5</v>
          </cell>
          <cell r="E514">
            <v>586815</v>
          </cell>
        </row>
        <row r="515">
          <cell r="A515">
            <v>4819309000</v>
          </cell>
          <cell r="B515" t="str">
            <v>Demás sacos (bolsas) con una anchura en la base &gt;= a 40 cm.</v>
          </cell>
          <cell r="C515" t="str">
            <v>ARGENTINA</v>
          </cell>
          <cell r="D515">
            <v>10.26</v>
          </cell>
          <cell r="E515">
            <v>10.26</v>
          </cell>
        </row>
        <row r="516">
          <cell r="C516" t="str">
            <v>BOLIVIA</v>
          </cell>
          <cell r="D516">
            <v>253.4</v>
          </cell>
          <cell r="E516">
            <v>3047.63</v>
          </cell>
        </row>
        <row r="517">
          <cell r="C517" t="str">
            <v>BRASIL</v>
          </cell>
          <cell r="D517">
            <v>2.1</v>
          </cell>
          <cell r="E517">
            <v>4.85</v>
          </cell>
        </row>
        <row r="518">
          <cell r="C518" t="str">
            <v>CHILE</v>
          </cell>
          <cell r="D518">
            <v>229.37</v>
          </cell>
          <cell r="E518">
            <v>2023.33</v>
          </cell>
        </row>
        <row r="519">
          <cell r="C519" t="str">
            <v>COLOMBIA</v>
          </cell>
          <cell r="D519">
            <v>622.53</v>
          </cell>
          <cell r="E519">
            <v>4617.76</v>
          </cell>
        </row>
        <row r="520">
          <cell r="C520" t="str">
            <v>ALEMANIA</v>
          </cell>
          <cell r="D520">
            <v>15</v>
          </cell>
          <cell r="E520">
            <v>9.2</v>
          </cell>
        </row>
        <row r="521">
          <cell r="C521" t="str">
            <v>ESPAYA</v>
          </cell>
          <cell r="D521">
            <v>25.9</v>
          </cell>
          <cell r="E521">
            <v>16.6</v>
          </cell>
        </row>
        <row r="522">
          <cell r="C522" t="str">
            <v>FRANCIA</v>
          </cell>
          <cell r="D522">
            <v>8.37</v>
          </cell>
          <cell r="E522">
            <v>5.13</v>
          </cell>
        </row>
        <row r="523">
          <cell r="C523" t="str">
            <v>MEXICO</v>
          </cell>
          <cell r="D523">
            <v>100</v>
          </cell>
          <cell r="E523">
            <v>1062.32</v>
          </cell>
        </row>
        <row r="524">
          <cell r="C524" t="str">
            <v>PUERTO RICO</v>
          </cell>
          <cell r="D524">
            <v>1102.44</v>
          </cell>
          <cell r="E524">
            <v>8468.54</v>
          </cell>
        </row>
        <row r="525">
          <cell r="C525" t="str">
            <v>SUECIA</v>
          </cell>
          <cell r="D525">
            <v>2</v>
          </cell>
          <cell r="E525">
            <v>4.22</v>
          </cell>
        </row>
        <row r="526">
          <cell r="C526" t="str">
            <v>ESTADOS UNIDOS</v>
          </cell>
          <cell r="D526">
            <v>11.02</v>
          </cell>
          <cell r="E526">
            <v>62.17</v>
          </cell>
        </row>
        <row r="527">
          <cell r="C527" t="str">
            <v>VENEZUELA</v>
          </cell>
          <cell r="D527">
            <v>90.69</v>
          </cell>
          <cell r="E527">
            <v>700</v>
          </cell>
        </row>
        <row r="528">
          <cell r="A528">
            <v>4819400000</v>
          </cell>
          <cell r="B528" t="str">
            <v>Demás sacos (bolsas); bolsitas y cucuruchos</v>
          </cell>
          <cell r="C528" t="str">
            <v>BOLIVIA</v>
          </cell>
          <cell r="D528">
            <v>1163.02</v>
          </cell>
          <cell r="E528">
            <v>9639.08</v>
          </cell>
        </row>
        <row r="529">
          <cell r="C529" t="str">
            <v>CHILE</v>
          </cell>
          <cell r="D529">
            <v>205.56</v>
          </cell>
          <cell r="E529">
            <v>2825.24</v>
          </cell>
        </row>
        <row r="530">
          <cell r="C530" t="str">
            <v>COLOMBIA</v>
          </cell>
          <cell r="D530">
            <v>984.56</v>
          </cell>
          <cell r="E530">
            <v>9405.54</v>
          </cell>
        </row>
        <row r="531">
          <cell r="C531" t="str">
            <v>ECUADOR</v>
          </cell>
          <cell r="D531">
            <v>640.78</v>
          </cell>
          <cell r="E531">
            <v>1192.8</v>
          </cell>
        </row>
        <row r="532">
          <cell r="C532" t="str">
            <v>REINO UNIDO</v>
          </cell>
          <cell r="D532">
            <v>2.42</v>
          </cell>
          <cell r="E532">
            <v>160</v>
          </cell>
        </row>
        <row r="533">
          <cell r="C533" t="str">
            <v>MEXICO</v>
          </cell>
          <cell r="D533">
            <v>430</v>
          </cell>
          <cell r="E533">
            <v>6020.19</v>
          </cell>
        </row>
        <row r="534">
          <cell r="C534" t="str">
            <v>PANAMA</v>
          </cell>
          <cell r="D534">
            <v>7539.03</v>
          </cell>
          <cell r="E534">
            <v>12826.5</v>
          </cell>
        </row>
        <row r="535">
          <cell r="C535" t="str">
            <v>PUERTO RICO</v>
          </cell>
          <cell r="D535">
            <v>165</v>
          </cell>
          <cell r="E535">
            <v>3644.1</v>
          </cell>
        </row>
        <row r="536">
          <cell r="C536" t="str">
            <v>ESTADOS UNIDOS</v>
          </cell>
          <cell r="D536">
            <v>1.26</v>
          </cell>
          <cell r="E536">
            <v>30</v>
          </cell>
        </row>
        <row r="537">
          <cell r="C537" t="str">
            <v>VENEZUELA</v>
          </cell>
          <cell r="D537">
            <v>1539</v>
          </cell>
          <cell r="E537">
            <v>9737.52</v>
          </cell>
        </row>
        <row r="538">
          <cell r="A538" t="str">
            <v>ELABORACIÓN  </v>
          </cell>
          <cell r="B538" t="str">
            <v>:  Instituto Nacional de Recursos Naturales - INRENA-DGFFS</v>
          </cell>
          <cell r="E538" t="str">
            <v>Continúa…</v>
          </cell>
        </row>
        <row r="539">
          <cell r="A539">
            <v>4819500000</v>
          </cell>
          <cell r="B539" t="str">
            <v>Demás envases, incluidas las fundas para discos</v>
          </cell>
          <cell r="C539" t="str">
            <v>AUSTRALIA</v>
          </cell>
          <cell r="D539">
            <v>7.6</v>
          </cell>
          <cell r="E539">
            <v>182.5</v>
          </cell>
        </row>
        <row r="540">
          <cell r="C540" t="str">
            <v>BOLIVIA</v>
          </cell>
          <cell r="D540">
            <v>666.64</v>
          </cell>
          <cell r="E540">
            <v>2177.04</v>
          </cell>
        </row>
        <row r="541">
          <cell r="C541" t="str">
            <v>CHILE</v>
          </cell>
          <cell r="D541">
            <v>1182</v>
          </cell>
          <cell r="E541">
            <v>5490</v>
          </cell>
        </row>
        <row r="542">
          <cell r="C542" t="str">
            <v>ALEMANIA</v>
          </cell>
          <cell r="D542">
            <v>36.37</v>
          </cell>
          <cell r="E542">
            <v>190</v>
          </cell>
        </row>
        <row r="543">
          <cell r="C543" t="str">
            <v>JAPON</v>
          </cell>
          <cell r="D543">
            <v>60</v>
          </cell>
          <cell r="E543">
            <v>29.5</v>
          </cell>
        </row>
        <row r="544">
          <cell r="C544" t="str">
            <v>PANAMA</v>
          </cell>
          <cell r="D544">
            <v>803.28</v>
          </cell>
          <cell r="E544">
            <v>1297.55</v>
          </cell>
        </row>
        <row r="545">
          <cell r="C545" t="str">
            <v>VENEZUELA</v>
          </cell>
          <cell r="D545">
            <v>2275</v>
          </cell>
          <cell r="E545">
            <v>1672.05</v>
          </cell>
        </row>
        <row r="546">
          <cell r="A546">
            <v>4819600000</v>
          </cell>
          <cell r="B546" t="str">
            <v>Cartonajes de oficina, tienda o similares</v>
          </cell>
          <cell r="C546" t="str">
            <v>CANADA</v>
          </cell>
          <cell r="D546">
            <v>0.32</v>
          </cell>
          <cell r="E546">
            <v>66</v>
          </cell>
        </row>
        <row r="547">
          <cell r="C547" t="str">
            <v>DINAMARCA</v>
          </cell>
          <cell r="D547">
            <v>0.9</v>
          </cell>
          <cell r="E547">
            <v>2</v>
          </cell>
        </row>
        <row r="548">
          <cell r="C548" t="str">
            <v>GUATEMALA</v>
          </cell>
          <cell r="D548">
            <v>176</v>
          </cell>
          <cell r="E548">
            <v>76</v>
          </cell>
        </row>
        <row r="549">
          <cell r="C549" t="str">
            <v>PAISES BAJOS</v>
          </cell>
          <cell r="D549">
            <v>47.98</v>
          </cell>
          <cell r="E549">
            <v>30</v>
          </cell>
        </row>
        <row r="550">
          <cell r="A550">
            <v>4820909000</v>
          </cell>
          <cell r="B550" t="str">
            <v>Demás cubiertas para docum. y art. de oficina o papelería, incl.</v>
          </cell>
          <cell r="C550" t="str">
            <v>BOLIVIA</v>
          </cell>
          <cell r="D550">
            <v>2045.81</v>
          </cell>
          <cell r="E550">
            <v>16565.32</v>
          </cell>
        </row>
        <row r="551">
          <cell r="C551" t="str">
            <v>CHILE</v>
          </cell>
          <cell r="D551">
            <v>0.06</v>
          </cell>
          <cell r="E551">
            <v>2</v>
          </cell>
        </row>
        <row r="552">
          <cell r="C552" t="str">
            <v>COLOMBIA</v>
          </cell>
          <cell r="D552">
            <v>39600</v>
          </cell>
          <cell r="E552">
            <v>39652.96</v>
          </cell>
        </row>
        <row r="553">
          <cell r="A553">
            <v>4821100000</v>
          </cell>
          <cell r="B553" t="str">
            <v>Etiquetas de todas clases, de papel o cartón, impresas</v>
          </cell>
          <cell r="C553" t="str">
            <v>BOLIVIA</v>
          </cell>
          <cell r="D553">
            <v>1196.35</v>
          </cell>
          <cell r="E553">
            <v>13295.5</v>
          </cell>
        </row>
        <row r="554">
          <cell r="C554" t="str">
            <v>CHILE</v>
          </cell>
          <cell r="D554">
            <v>854.63</v>
          </cell>
          <cell r="E554">
            <v>14451.48</v>
          </cell>
        </row>
        <row r="555">
          <cell r="C555" t="str">
            <v>COLOMBIA</v>
          </cell>
          <cell r="D555">
            <v>1</v>
          </cell>
          <cell r="E555">
            <v>10.8</v>
          </cell>
        </row>
        <row r="556">
          <cell r="C556" t="str">
            <v>COSTA RICA</v>
          </cell>
          <cell r="D556">
            <v>45</v>
          </cell>
          <cell r="E556">
            <v>492</v>
          </cell>
        </row>
        <row r="557">
          <cell r="C557" t="str">
            <v>ECUADOR</v>
          </cell>
          <cell r="D557">
            <v>994.62</v>
          </cell>
          <cell r="E557">
            <v>8822.41</v>
          </cell>
        </row>
        <row r="558">
          <cell r="C558" t="str">
            <v>ESPAYA</v>
          </cell>
          <cell r="D558">
            <v>51.69</v>
          </cell>
          <cell r="E558">
            <v>1185.12</v>
          </cell>
        </row>
        <row r="559">
          <cell r="C559" t="str">
            <v>FRANCIA</v>
          </cell>
          <cell r="D559">
            <v>15.8</v>
          </cell>
          <cell r="E559">
            <v>171.63</v>
          </cell>
        </row>
        <row r="560">
          <cell r="C560" t="str">
            <v>MEXICO</v>
          </cell>
          <cell r="D560">
            <v>0.45</v>
          </cell>
          <cell r="E560">
            <v>5.02</v>
          </cell>
        </row>
        <row r="561">
          <cell r="C561" t="str">
            <v>PAISES BAJOS</v>
          </cell>
          <cell r="D561">
            <v>126.08</v>
          </cell>
          <cell r="E561">
            <v>948.5</v>
          </cell>
        </row>
        <row r="562">
          <cell r="C562" t="str">
            <v>PANAMA</v>
          </cell>
          <cell r="D562">
            <v>1440</v>
          </cell>
          <cell r="E562">
            <v>8360.23</v>
          </cell>
        </row>
        <row r="563">
          <cell r="C563" t="str">
            <v>PUERTO RICO</v>
          </cell>
          <cell r="D563">
            <v>51.39</v>
          </cell>
          <cell r="E563">
            <v>1500</v>
          </cell>
        </row>
        <row r="564">
          <cell r="C564" t="str">
            <v>ESTADOS UNIDOS</v>
          </cell>
          <cell r="D564">
            <v>939.12</v>
          </cell>
          <cell r="E564">
            <v>2567.8</v>
          </cell>
        </row>
        <row r="565">
          <cell r="C565" t="str">
            <v>VENEZUELA</v>
          </cell>
          <cell r="D565">
            <v>20.12</v>
          </cell>
          <cell r="E565">
            <v>373.12</v>
          </cell>
        </row>
        <row r="566">
          <cell r="A566">
            <v>4821900000</v>
          </cell>
          <cell r="B566" t="str">
            <v>Demás etiquetas de todas clases, de papel o cartón</v>
          </cell>
          <cell r="C566" t="str">
            <v>BOLIVIA</v>
          </cell>
          <cell r="D566">
            <v>97.6</v>
          </cell>
          <cell r="E566">
            <v>840.84</v>
          </cell>
        </row>
        <row r="567">
          <cell r="C567" t="str">
            <v>COLOMBIA</v>
          </cell>
          <cell r="D567">
            <v>5</v>
          </cell>
          <cell r="E567">
            <v>4.2</v>
          </cell>
        </row>
        <row r="568">
          <cell r="C568" t="str">
            <v>COSTA RICA</v>
          </cell>
          <cell r="D568">
            <v>3.5</v>
          </cell>
          <cell r="E568">
            <v>30</v>
          </cell>
        </row>
        <row r="569">
          <cell r="C569" t="str">
            <v>ALEMANIA</v>
          </cell>
          <cell r="D569">
            <v>4.42</v>
          </cell>
          <cell r="E569">
            <v>105</v>
          </cell>
        </row>
        <row r="570">
          <cell r="C570" t="str">
            <v>ECUADOR</v>
          </cell>
          <cell r="D570">
            <v>530.03</v>
          </cell>
          <cell r="E570">
            <v>7645</v>
          </cell>
        </row>
        <row r="571">
          <cell r="C571" t="str">
            <v>ESPAYA</v>
          </cell>
          <cell r="D571">
            <v>2.54</v>
          </cell>
          <cell r="E571">
            <v>7.5</v>
          </cell>
        </row>
        <row r="572">
          <cell r="C572" t="str">
            <v>PUERTO RICO</v>
          </cell>
          <cell r="D572">
            <v>23.99</v>
          </cell>
          <cell r="E572">
            <v>259.45</v>
          </cell>
        </row>
        <row r="573">
          <cell r="C573" t="str">
            <v>VENEZUELA</v>
          </cell>
          <cell r="D573">
            <v>23.88</v>
          </cell>
          <cell r="E573">
            <v>480.2</v>
          </cell>
        </row>
        <row r="574">
          <cell r="A574">
            <v>4822100000</v>
          </cell>
          <cell r="B574" t="str">
            <v>Carretes, bobinas, y soportes simil. utilizados para el bobinado</v>
          </cell>
          <cell r="C574" t="str">
            <v>BOLIVIA</v>
          </cell>
          <cell r="D574">
            <v>1596</v>
          </cell>
          <cell r="E574">
            <v>2463</v>
          </cell>
        </row>
        <row r="575">
          <cell r="C575" t="str">
            <v>COLOMBIA</v>
          </cell>
          <cell r="D575">
            <v>25679.98</v>
          </cell>
          <cell r="E575">
            <v>31760</v>
          </cell>
        </row>
        <row r="576">
          <cell r="C576" t="str">
            <v>ECUADOR</v>
          </cell>
          <cell r="D576">
            <v>40736.2</v>
          </cell>
          <cell r="E576">
            <v>63320.5</v>
          </cell>
        </row>
        <row r="577">
          <cell r="A577" t="str">
            <v>ELABORACIÓN  </v>
          </cell>
          <cell r="B577" t="str">
            <v>:  Instituto Nacional de Recursos Naturales - INRENA-DGFFS</v>
          </cell>
          <cell r="E577" t="str">
            <v>Continúa…</v>
          </cell>
        </row>
        <row r="578">
          <cell r="A578">
            <v>4823110000</v>
          </cell>
          <cell r="B578" t="str">
            <v>Papel autoadhesivo, en tiras o en bobinas (rollos)</v>
          </cell>
          <cell r="C578" t="str">
            <v>ZONAS FRANCAS DEL PERU</v>
          </cell>
          <cell r="D578">
            <v>199</v>
          </cell>
          <cell r="E578">
            <v>1557.52</v>
          </cell>
        </row>
        <row r="579">
          <cell r="C579" t="str">
            <v>BOLIVIA</v>
          </cell>
          <cell r="D579">
            <v>797.32</v>
          </cell>
          <cell r="E579">
            <v>3921.8</v>
          </cell>
        </row>
        <row r="580">
          <cell r="C580" t="str">
            <v>CANADA</v>
          </cell>
          <cell r="D580">
            <v>0.27</v>
          </cell>
          <cell r="E580">
            <v>2</v>
          </cell>
        </row>
        <row r="581">
          <cell r="C581" t="str">
            <v>CHILE</v>
          </cell>
          <cell r="D581">
            <v>5555.53</v>
          </cell>
          <cell r="E581">
            <v>13514.15</v>
          </cell>
        </row>
        <row r="582">
          <cell r="C582" t="str">
            <v>COLOMBIA</v>
          </cell>
          <cell r="D582">
            <v>594.49</v>
          </cell>
          <cell r="E582">
            <v>10390.19</v>
          </cell>
        </row>
        <row r="583">
          <cell r="C583" t="str">
            <v>MEXICO</v>
          </cell>
          <cell r="D583">
            <v>1.34</v>
          </cell>
          <cell r="E583">
            <v>10.73</v>
          </cell>
        </row>
        <row r="584">
          <cell r="C584" t="str">
            <v>ESTADOS UNIDOS</v>
          </cell>
          <cell r="D584">
            <v>50.65</v>
          </cell>
          <cell r="E584">
            <v>96</v>
          </cell>
        </row>
        <row r="585">
          <cell r="A585">
            <v>4823200000</v>
          </cell>
          <cell r="B585" t="str">
            <v>Papel y cartón filtro</v>
          </cell>
          <cell r="C585" t="str">
            <v>ECUADOR</v>
          </cell>
          <cell r="D585">
            <v>40.71</v>
          </cell>
          <cell r="E585">
            <v>220</v>
          </cell>
        </row>
        <row r="586">
          <cell r="A586">
            <v>4823400000</v>
          </cell>
          <cell r="B586" t="str">
            <v>Papel diagrama para aparatos registradores, en bobinas (rollos),</v>
          </cell>
          <cell r="C586" t="str">
            <v>ALEMANIA</v>
          </cell>
          <cell r="D586">
            <v>4</v>
          </cell>
          <cell r="E586">
            <v>129.5</v>
          </cell>
        </row>
        <row r="587">
          <cell r="C587" t="str">
            <v>ESTADOS UNIDOS</v>
          </cell>
          <cell r="D587">
            <v>2.8</v>
          </cell>
          <cell r="E587">
            <v>13.92</v>
          </cell>
        </row>
        <row r="588">
          <cell r="C588" t="str">
            <v>VENEZUELA</v>
          </cell>
          <cell r="D588">
            <v>1.08</v>
          </cell>
          <cell r="E588">
            <v>570.24</v>
          </cell>
        </row>
        <row r="589">
          <cell r="A589">
            <v>4823519000</v>
          </cell>
          <cell r="B589" t="str">
            <v>Demás papeles y cartones impresos, estampados o perforados</v>
          </cell>
          <cell r="C589" t="str">
            <v>ESTADOS UNIDOS</v>
          </cell>
          <cell r="D589">
            <v>39</v>
          </cell>
          <cell r="E589">
            <v>5</v>
          </cell>
        </row>
        <row r="590">
          <cell r="A590">
            <v>4823590000</v>
          </cell>
          <cell r="B590" t="str">
            <v>Demás papeles y cartones utiliz. en la escritura, impresión u otros fines gráficos</v>
          </cell>
          <cell r="C590" t="str">
            <v>BOLIVIA</v>
          </cell>
          <cell r="D590">
            <v>15832.73</v>
          </cell>
          <cell r="E590">
            <v>20901.85</v>
          </cell>
        </row>
        <row r="591">
          <cell r="C591" t="str">
            <v>BRASIL</v>
          </cell>
          <cell r="D591">
            <v>290</v>
          </cell>
          <cell r="E591">
            <v>960</v>
          </cell>
        </row>
        <row r="592">
          <cell r="C592" t="str">
            <v>CHILE</v>
          </cell>
          <cell r="D592">
            <v>6.9</v>
          </cell>
          <cell r="E592">
            <v>2.25</v>
          </cell>
        </row>
        <row r="593">
          <cell r="C593" t="str">
            <v>COLOMBIA</v>
          </cell>
          <cell r="D593">
            <v>26042.6</v>
          </cell>
          <cell r="E593">
            <v>23844.47</v>
          </cell>
        </row>
        <row r="594">
          <cell r="C594" t="str">
            <v>REPUBLICA DOMINICANA</v>
          </cell>
          <cell r="D594">
            <v>2.3</v>
          </cell>
          <cell r="E594">
            <v>0.75</v>
          </cell>
        </row>
        <row r="595">
          <cell r="C595" t="str">
            <v>ECUADOR</v>
          </cell>
          <cell r="D595">
            <v>116021.86</v>
          </cell>
          <cell r="E595">
            <v>95672.4</v>
          </cell>
        </row>
        <row r="596">
          <cell r="C596" t="str">
            <v>HONDURAS</v>
          </cell>
          <cell r="D596">
            <v>2.3</v>
          </cell>
          <cell r="E596">
            <v>0.75</v>
          </cell>
        </row>
        <row r="597">
          <cell r="C597" t="str">
            <v>PUERTO RICO</v>
          </cell>
          <cell r="D597">
            <v>4.6</v>
          </cell>
          <cell r="E597">
            <v>1.5</v>
          </cell>
        </row>
        <row r="598">
          <cell r="C598" t="str">
            <v>EL SALVADOR</v>
          </cell>
          <cell r="D598">
            <v>2.3</v>
          </cell>
          <cell r="E598">
            <v>0.75</v>
          </cell>
        </row>
        <row r="599">
          <cell r="C599" t="str">
            <v>ESTADOS UNIDOS</v>
          </cell>
          <cell r="D599">
            <v>2.3</v>
          </cell>
          <cell r="E599">
            <v>0.75</v>
          </cell>
        </row>
        <row r="600">
          <cell r="C600" t="str">
            <v>VENEZUELA</v>
          </cell>
          <cell r="D600">
            <v>4.6</v>
          </cell>
          <cell r="E600">
            <v>1.5</v>
          </cell>
        </row>
        <row r="601">
          <cell r="A601">
            <v>4823600000</v>
          </cell>
          <cell r="B601" t="str">
            <v>Bandejas, fuentes, platos, tazas, vasos y artículos similares, de</v>
          </cell>
          <cell r="C601" t="str">
            <v>AUSTRALIA</v>
          </cell>
          <cell r="D601">
            <v>20.5</v>
          </cell>
          <cell r="E601">
            <v>250</v>
          </cell>
        </row>
        <row r="602">
          <cell r="C602" t="str">
            <v>BOLIVIA</v>
          </cell>
          <cell r="D602">
            <v>4086.37</v>
          </cell>
          <cell r="E602">
            <v>13535.39</v>
          </cell>
        </row>
        <row r="603">
          <cell r="C603" t="str">
            <v>CHILE</v>
          </cell>
          <cell r="D603">
            <v>17022.03</v>
          </cell>
          <cell r="E603">
            <v>50826.76</v>
          </cell>
        </row>
        <row r="604">
          <cell r="C604" t="str">
            <v>REPUBLICA DOMINICANA</v>
          </cell>
          <cell r="D604">
            <v>450.39</v>
          </cell>
          <cell r="E604">
            <v>1534.4</v>
          </cell>
        </row>
        <row r="605">
          <cell r="C605" t="str">
            <v>ESPAYA</v>
          </cell>
          <cell r="D605">
            <v>9.06</v>
          </cell>
          <cell r="E605">
            <v>68.2</v>
          </cell>
        </row>
        <row r="606">
          <cell r="C606" t="str">
            <v>FRANCIA</v>
          </cell>
          <cell r="D606">
            <v>6.44</v>
          </cell>
          <cell r="E606">
            <v>36.5</v>
          </cell>
        </row>
        <row r="607">
          <cell r="C607" t="str">
            <v>ITALIA</v>
          </cell>
          <cell r="D607">
            <v>4.82</v>
          </cell>
          <cell r="E607">
            <v>51.5</v>
          </cell>
        </row>
        <row r="608">
          <cell r="C608" t="str">
            <v>JAPON</v>
          </cell>
          <cell r="D608">
            <v>74.88</v>
          </cell>
          <cell r="E608">
            <v>72</v>
          </cell>
        </row>
        <row r="609">
          <cell r="C609" t="str">
            <v>ESTADOS UNIDOS</v>
          </cell>
          <cell r="D609">
            <v>685.22</v>
          </cell>
          <cell r="E609">
            <v>2439.58</v>
          </cell>
        </row>
        <row r="610">
          <cell r="A610">
            <v>4823700000</v>
          </cell>
          <cell r="B610" t="str">
            <v>Artículos moldeados o prensados, de pasta de papel</v>
          </cell>
          <cell r="C610" t="str">
            <v>ITALIA</v>
          </cell>
          <cell r="D610">
            <v>2.9</v>
          </cell>
          <cell r="E610">
            <v>2</v>
          </cell>
        </row>
        <row r="611">
          <cell r="C611" t="str">
            <v>PAISES BAJOS</v>
          </cell>
          <cell r="D611">
            <v>47.87</v>
          </cell>
          <cell r="E611">
            <v>495.6</v>
          </cell>
        </row>
        <row r="612">
          <cell r="C612" t="str">
            <v>PUERTO RICO</v>
          </cell>
          <cell r="D612">
            <v>2.6</v>
          </cell>
          <cell r="E612">
            <v>14.3</v>
          </cell>
        </row>
        <row r="613">
          <cell r="A613">
            <v>4823903000</v>
          </cell>
          <cell r="B613" t="str">
            <v>Demás papeles, cartones, guata y napa de fibras de celulosa, cort</v>
          </cell>
          <cell r="C613" t="str">
            <v>CHILE</v>
          </cell>
          <cell r="D613">
            <v>90788</v>
          </cell>
          <cell r="E613">
            <v>46669.35</v>
          </cell>
        </row>
        <row r="614">
          <cell r="C614" t="str">
            <v>COLOMBIA</v>
          </cell>
          <cell r="D614">
            <v>292.5</v>
          </cell>
          <cell r="E614">
            <v>2612.5</v>
          </cell>
        </row>
        <row r="615">
          <cell r="C615" t="str">
            <v>FRANCIA</v>
          </cell>
          <cell r="D615">
            <v>64.3</v>
          </cell>
          <cell r="E615">
            <v>474.9</v>
          </cell>
        </row>
        <row r="616">
          <cell r="C616" t="str">
            <v>MEXICO</v>
          </cell>
          <cell r="D616">
            <v>33.07</v>
          </cell>
          <cell r="E616">
            <v>265.39</v>
          </cell>
        </row>
        <row r="617">
          <cell r="C617" t="str">
            <v>VENEZUELA</v>
          </cell>
          <cell r="D617">
            <v>248</v>
          </cell>
          <cell r="E617">
            <v>756</v>
          </cell>
        </row>
        <row r="618">
          <cell r="A618" t="str">
            <v>ELABORACIÓN  </v>
          </cell>
          <cell r="B618" t="str">
            <v>:  Instituto Nacional de Recursos Naturales - INRENA-DGFFS</v>
          </cell>
          <cell r="E618" t="str">
            <v>Continúa…</v>
          </cell>
        </row>
        <row r="619">
          <cell r="A619">
            <v>4823904000</v>
          </cell>
          <cell r="B619" t="str">
            <v>Juntas o empaquetaduras, de pasta de papel, papel, cartón, guata</v>
          </cell>
          <cell r="C619" t="str">
            <v>BOLIVIA</v>
          </cell>
          <cell r="D619">
            <v>9.41</v>
          </cell>
          <cell r="E619">
            <v>182.6</v>
          </cell>
        </row>
        <row r="620">
          <cell r="C620" t="str">
            <v>CHILE</v>
          </cell>
          <cell r="D620">
            <v>23.39</v>
          </cell>
          <cell r="E620">
            <v>193.03</v>
          </cell>
        </row>
        <row r="621">
          <cell r="C621" t="str">
            <v>COLOMBIA</v>
          </cell>
          <cell r="D621">
            <v>14.52</v>
          </cell>
          <cell r="E621">
            <v>897.52</v>
          </cell>
        </row>
        <row r="622">
          <cell r="C622" t="str">
            <v>COSTA RICA</v>
          </cell>
          <cell r="D622">
            <v>27.82</v>
          </cell>
          <cell r="E622">
            <v>125.32</v>
          </cell>
        </row>
        <row r="623">
          <cell r="C623" t="str">
            <v>REPUBLICA DOMINICANA</v>
          </cell>
          <cell r="D623">
            <v>12.22</v>
          </cell>
          <cell r="E623">
            <v>68.52</v>
          </cell>
        </row>
        <row r="624">
          <cell r="C624" t="str">
            <v>ECUADOR</v>
          </cell>
          <cell r="D624">
            <v>52.75</v>
          </cell>
          <cell r="E624">
            <v>186.46</v>
          </cell>
        </row>
        <row r="625">
          <cell r="C625" t="str">
            <v>GUATEMALA</v>
          </cell>
          <cell r="D625">
            <v>50.34</v>
          </cell>
          <cell r="E625">
            <v>145.91</v>
          </cell>
        </row>
        <row r="626">
          <cell r="C626" t="str">
            <v>HONDURAS</v>
          </cell>
          <cell r="D626">
            <v>31.73</v>
          </cell>
          <cell r="E626">
            <v>27.7</v>
          </cell>
        </row>
        <row r="627">
          <cell r="C627" t="str">
            <v>MEXICO</v>
          </cell>
          <cell r="D627">
            <v>12.33</v>
          </cell>
          <cell r="E627">
            <v>36.82</v>
          </cell>
        </row>
        <row r="628">
          <cell r="C628" t="str">
            <v>PUERTO RICO</v>
          </cell>
          <cell r="D628">
            <v>292.4</v>
          </cell>
          <cell r="E628">
            <v>1072.19</v>
          </cell>
        </row>
        <row r="629">
          <cell r="C629" t="str">
            <v>EL SALVADOR</v>
          </cell>
          <cell r="D629">
            <v>29.95</v>
          </cell>
          <cell r="E629">
            <v>153.5</v>
          </cell>
        </row>
        <row r="630">
          <cell r="C630" t="str">
            <v>ESTADOS UNIDOS</v>
          </cell>
          <cell r="D630">
            <v>615.84</v>
          </cell>
          <cell r="E630">
            <v>642.71</v>
          </cell>
        </row>
        <row r="631">
          <cell r="A631">
            <v>4823906000</v>
          </cell>
          <cell r="B631" t="str">
            <v>Patrones, modelos y plantillas, de papel, cartón, guata de celulo</v>
          </cell>
          <cell r="C631" t="str">
            <v>ESTADOS UNIDOS</v>
          </cell>
          <cell r="D631">
            <v>0.03</v>
          </cell>
          <cell r="E631">
            <v>1</v>
          </cell>
        </row>
        <row r="632">
          <cell r="A632">
            <v>4823909900</v>
          </cell>
          <cell r="B632" t="str">
            <v>Demás papeles, cartones, cortados en formato; y demás artic. De</v>
          </cell>
          <cell r="C632" t="str">
            <v>ARUBA</v>
          </cell>
          <cell r="D632">
            <v>36.31</v>
          </cell>
          <cell r="E632">
            <v>54</v>
          </cell>
        </row>
        <row r="633">
          <cell r="C633" t="str">
            <v>BOLIVIA</v>
          </cell>
          <cell r="D633">
            <v>320.62</v>
          </cell>
          <cell r="E633">
            <v>668.97</v>
          </cell>
        </row>
        <row r="634">
          <cell r="C634" t="str">
            <v>CHILE</v>
          </cell>
          <cell r="D634">
            <v>10945.52</v>
          </cell>
          <cell r="E634">
            <v>8297.14</v>
          </cell>
        </row>
        <row r="635">
          <cell r="C635" t="str">
            <v>COLOMBIA</v>
          </cell>
          <cell r="D635">
            <v>20450.58</v>
          </cell>
          <cell r="E635">
            <v>52521.36</v>
          </cell>
        </row>
        <row r="636">
          <cell r="C636" t="str">
            <v>ALEMANIA</v>
          </cell>
          <cell r="D636">
            <v>1</v>
          </cell>
          <cell r="E636">
            <v>25</v>
          </cell>
        </row>
        <row r="637">
          <cell r="C637" t="str">
            <v>REPUBLICA DOMINICANA</v>
          </cell>
          <cell r="D637">
            <v>8.93</v>
          </cell>
          <cell r="E637">
            <v>70</v>
          </cell>
        </row>
        <row r="638">
          <cell r="C638" t="str">
            <v>ECUADOR</v>
          </cell>
          <cell r="D638">
            <v>2601.83</v>
          </cell>
          <cell r="E638">
            <v>17556.1</v>
          </cell>
        </row>
        <row r="639">
          <cell r="C639" t="str">
            <v>ITALIA</v>
          </cell>
          <cell r="D639">
            <v>9.09</v>
          </cell>
          <cell r="E639">
            <v>55</v>
          </cell>
        </row>
        <row r="640">
          <cell r="C640" t="str">
            <v>MEXICO</v>
          </cell>
          <cell r="D640">
            <v>14.18</v>
          </cell>
          <cell r="E640">
            <v>390</v>
          </cell>
        </row>
        <row r="641">
          <cell r="C641" t="str">
            <v>ESTADOS UNIDOS</v>
          </cell>
          <cell r="D641">
            <v>13.84</v>
          </cell>
          <cell r="E641">
            <v>56.83</v>
          </cell>
        </row>
        <row r="642">
          <cell r="C642" t="str">
            <v>URUGUAY</v>
          </cell>
          <cell r="D642">
            <v>4.48</v>
          </cell>
          <cell r="E642">
            <v>130</v>
          </cell>
        </row>
        <row r="643">
          <cell r="C643" t="str">
            <v>VENEZUELA</v>
          </cell>
          <cell r="D643">
            <v>2576.17</v>
          </cell>
          <cell r="E643">
            <v>4284</v>
          </cell>
        </row>
        <row r="644">
          <cell r="B644" t="str">
            <v/>
          </cell>
          <cell r="D644">
            <v>29898264.720000025</v>
          </cell>
          <cell r="E644">
            <v>23318711.879999995</v>
          </cell>
        </row>
        <row r="645">
          <cell r="B645" t="str">
            <v/>
          </cell>
        </row>
        <row r="646">
          <cell r="A646">
            <v>9401610000</v>
          </cell>
          <cell r="B646" t="str">
            <v>Asientos con relleno y armazón de madera</v>
          </cell>
          <cell r="C646" t="str">
            <v>ANTILLAS HOLANDESAS</v>
          </cell>
          <cell r="D646">
            <v>22384</v>
          </cell>
          <cell r="E646">
            <v>82914</v>
          </cell>
        </row>
        <row r="647">
          <cell r="C647" t="str">
            <v>CHILE</v>
          </cell>
          <cell r="D647">
            <v>1887.17</v>
          </cell>
          <cell r="E647">
            <v>340.2</v>
          </cell>
        </row>
        <row r="648">
          <cell r="C648" t="str">
            <v>COLOMBIA</v>
          </cell>
          <cell r="D648">
            <v>23.36</v>
          </cell>
          <cell r="E648">
            <v>120</v>
          </cell>
        </row>
        <row r="649">
          <cell r="C649" t="str">
            <v>ALEMANIA</v>
          </cell>
          <cell r="D649">
            <v>5</v>
          </cell>
          <cell r="E649">
            <v>170</v>
          </cell>
        </row>
        <row r="650">
          <cell r="C650" t="str">
            <v>REPUBLICA DOMINICANA</v>
          </cell>
          <cell r="D650">
            <v>68.62</v>
          </cell>
          <cell r="E650">
            <v>190</v>
          </cell>
        </row>
        <row r="651">
          <cell r="C651" t="str">
            <v>ECUADOR</v>
          </cell>
          <cell r="D651">
            <v>4.89</v>
          </cell>
          <cell r="E651">
            <v>24.8</v>
          </cell>
        </row>
        <row r="652">
          <cell r="C652" t="str">
            <v>ESPAYA</v>
          </cell>
          <cell r="D652">
            <v>476.34</v>
          </cell>
          <cell r="E652">
            <v>735</v>
          </cell>
        </row>
        <row r="653">
          <cell r="C653" t="str">
            <v>REINO UNIDO</v>
          </cell>
          <cell r="D653">
            <v>2465.93</v>
          </cell>
          <cell r="E653">
            <v>6780</v>
          </cell>
        </row>
        <row r="654">
          <cell r="C654" t="str">
            <v>MEXICO</v>
          </cell>
          <cell r="D654">
            <v>28.38</v>
          </cell>
          <cell r="E654">
            <v>139.8</v>
          </cell>
        </row>
        <row r="655">
          <cell r="C655" t="str">
            <v>NICARAGUA</v>
          </cell>
          <cell r="D655">
            <v>669.6</v>
          </cell>
          <cell r="E655">
            <v>2778</v>
          </cell>
        </row>
        <row r="656">
          <cell r="A656" t="str">
            <v>ELABORACIÓN  </v>
          </cell>
          <cell r="B656" t="str">
            <v>:  Instituto Nacional de Recursos Naturales - INRENA-DGFFS</v>
          </cell>
          <cell r="E656" t="str">
            <v>Continúa…</v>
          </cell>
        </row>
        <row r="657">
          <cell r="C657" t="str">
            <v>PUERTO RICO</v>
          </cell>
          <cell r="D657">
            <v>4331.6</v>
          </cell>
          <cell r="E657">
            <v>9501.77</v>
          </cell>
        </row>
        <row r="658">
          <cell r="C658" t="str">
            <v>ESTADOS UNIDOS</v>
          </cell>
          <cell r="D658">
            <v>14707.73</v>
          </cell>
          <cell r="E658">
            <v>118642.49</v>
          </cell>
        </row>
        <row r="659">
          <cell r="C659" t="str">
            <v>VENEZUELA</v>
          </cell>
          <cell r="D659">
            <v>229.02</v>
          </cell>
          <cell r="E659">
            <v>1181.46</v>
          </cell>
        </row>
        <row r="660">
          <cell r="A660">
            <v>9401690000</v>
          </cell>
          <cell r="B660" t="str">
            <v>Los demás asientos con armazón de madera</v>
          </cell>
          <cell r="C660" t="str">
            <v>AUSTRALIA</v>
          </cell>
          <cell r="D660">
            <v>0</v>
          </cell>
          <cell r="E660">
            <v>0</v>
          </cell>
        </row>
        <row r="661">
          <cell r="C661" t="str">
            <v>CANADA</v>
          </cell>
          <cell r="D661">
            <v>86.45</v>
          </cell>
          <cell r="E661">
            <v>213.25</v>
          </cell>
        </row>
        <row r="662">
          <cell r="C662" t="str">
            <v>CHILE</v>
          </cell>
          <cell r="D662">
            <v>900</v>
          </cell>
          <cell r="E662">
            <v>4949</v>
          </cell>
        </row>
        <row r="663">
          <cell r="C663" t="str">
            <v>COSTA RICA</v>
          </cell>
          <cell r="D663">
            <v>180.9</v>
          </cell>
          <cell r="E663">
            <v>628</v>
          </cell>
        </row>
        <row r="664">
          <cell r="C664" t="str">
            <v>SUIZA</v>
          </cell>
          <cell r="D664">
            <v>12.66</v>
          </cell>
          <cell r="E664">
            <v>63.99</v>
          </cell>
        </row>
        <row r="665">
          <cell r="C665" t="str">
            <v>ALEMANIA</v>
          </cell>
          <cell r="D665">
            <v>56.7</v>
          </cell>
          <cell r="E665">
            <v>1756.82</v>
          </cell>
        </row>
        <row r="666">
          <cell r="C666" t="str">
            <v>REPUBLICA DOMINICANA</v>
          </cell>
          <cell r="D666">
            <v>182.89</v>
          </cell>
          <cell r="E666">
            <v>375</v>
          </cell>
        </row>
        <row r="667">
          <cell r="C667" t="str">
            <v>ECUADOR</v>
          </cell>
          <cell r="D667">
            <v>266.31</v>
          </cell>
          <cell r="E667">
            <v>2421</v>
          </cell>
        </row>
        <row r="668">
          <cell r="C668" t="str">
            <v>ESPAYA</v>
          </cell>
          <cell r="D668">
            <v>12348.48</v>
          </cell>
          <cell r="E668">
            <v>22354.54</v>
          </cell>
        </row>
        <row r="669">
          <cell r="C669" t="str">
            <v>FRANCIA</v>
          </cell>
          <cell r="D669">
            <v>1617.94</v>
          </cell>
          <cell r="E669">
            <v>8790.56</v>
          </cell>
        </row>
        <row r="670">
          <cell r="C670" t="str">
            <v>REINO UNIDO</v>
          </cell>
          <cell r="D670">
            <v>78</v>
          </cell>
          <cell r="E670">
            <v>426.8</v>
          </cell>
        </row>
        <row r="671">
          <cell r="C671" t="str">
            <v>GUAYANA FRANCESA</v>
          </cell>
          <cell r="D671">
            <v>19.56</v>
          </cell>
          <cell r="E671">
            <v>225</v>
          </cell>
        </row>
        <row r="672">
          <cell r="C672" t="str">
            <v>GRECIA</v>
          </cell>
          <cell r="D672">
            <v>43.29</v>
          </cell>
          <cell r="E672">
            <v>320</v>
          </cell>
        </row>
        <row r="673">
          <cell r="C673" t="str">
            <v>GUATEMALA</v>
          </cell>
          <cell r="D673">
            <v>10.09</v>
          </cell>
          <cell r="E673">
            <v>24</v>
          </cell>
        </row>
        <row r="674">
          <cell r="C674" t="str">
            <v>HAITI</v>
          </cell>
          <cell r="D674">
            <v>25.83</v>
          </cell>
          <cell r="E674">
            <v>520</v>
          </cell>
        </row>
        <row r="675">
          <cell r="C675" t="str">
            <v>ITALIA</v>
          </cell>
          <cell r="D675">
            <v>16129.99</v>
          </cell>
          <cell r="E675">
            <v>140685.31</v>
          </cell>
        </row>
        <row r="676">
          <cell r="C676" t="str">
            <v>JAPON</v>
          </cell>
          <cell r="D676">
            <v>409.23</v>
          </cell>
          <cell r="E676">
            <v>3634.9</v>
          </cell>
        </row>
        <row r="677">
          <cell r="C677" t="str">
            <v>COREA (SUR), REPUBLICA DE</v>
          </cell>
          <cell r="D677">
            <v>0.36</v>
          </cell>
          <cell r="E677">
            <v>1.65</v>
          </cell>
        </row>
        <row r="678">
          <cell r="C678" t="str">
            <v>MEXICO</v>
          </cell>
          <cell r="D678">
            <v>4.14</v>
          </cell>
          <cell r="E678">
            <v>28</v>
          </cell>
        </row>
        <row r="679">
          <cell r="C679" t="str">
            <v>PANAMA</v>
          </cell>
          <cell r="D679">
            <v>59.14</v>
          </cell>
          <cell r="E679">
            <v>265</v>
          </cell>
        </row>
        <row r="680">
          <cell r="C680" t="str">
            <v>PUERTO RICO</v>
          </cell>
          <cell r="D680">
            <v>1750.32</v>
          </cell>
          <cell r="E680">
            <v>15957.98</v>
          </cell>
        </row>
        <row r="681">
          <cell r="C681" t="str">
            <v>ESTADOS UNIDOS</v>
          </cell>
          <cell r="D681">
            <v>82724.73</v>
          </cell>
          <cell r="E681">
            <v>557951.18</v>
          </cell>
        </row>
        <row r="682">
          <cell r="C682" t="str">
            <v>VENEZUELA</v>
          </cell>
          <cell r="D682">
            <v>32.35</v>
          </cell>
          <cell r="E682">
            <v>368</v>
          </cell>
        </row>
        <row r="683">
          <cell r="A683">
            <v>9403300000</v>
          </cell>
          <cell r="B683" t="str">
            <v>Muebles de madera del tipo de los utilizados en oficinas</v>
          </cell>
          <cell r="C683" t="str">
            <v>ANTILLAS HOLANDESAS</v>
          </cell>
          <cell r="D683">
            <v>6169.57</v>
          </cell>
          <cell r="E683">
            <v>21616</v>
          </cell>
        </row>
        <row r="684">
          <cell r="C684" t="str">
            <v>ARGENTINA</v>
          </cell>
          <cell r="D684">
            <v>2.76</v>
          </cell>
          <cell r="E684">
            <v>121.78</v>
          </cell>
        </row>
        <row r="685">
          <cell r="C685" t="str">
            <v>CANADA</v>
          </cell>
          <cell r="D685">
            <v>5.08</v>
          </cell>
          <cell r="E685">
            <v>27.4</v>
          </cell>
        </row>
        <row r="686">
          <cell r="C686" t="str">
            <v>CHILE</v>
          </cell>
          <cell r="D686">
            <v>3034.08</v>
          </cell>
          <cell r="E686">
            <v>558.65</v>
          </cell>
        </row>
        <row r="687">
          <cell r="C687" t="str">
            <v>ALEMANIA</v>
          </cell>
          <cell r="D687">
            <v>188.96</v>
          </cell>
          <cell r="E687">
            <v>1430</v>
          </cell>
        </row>
        <row r="688">
          <cell r="C688" t="str">
            <v>ECUADOR</v>
          </cell>
          <cell r="D688">
            <v>523</v>
          </cell>
          <cell r="E688">
            <v>2652.58</v>
          </cell>
        </row>
        <row r="689">
          <cell r="C689" t="str">
            <v>ESPAYA</v>
          </cell>
          <cell r="D689">
            <v>1087.62</v>
          </cell>
          <cell r="E689">
            <v>3131</v>
          </cell>
        </row>
        <row r="690">
          <cell r="C690" t="str">
            <v>FRANCIA</v>
          </cell>
          <cell r="D690">
            <v>574.01</v>
          </cell>
          <cell r="E690">
            <v>2861</v>
          </cell>
        </row>
        <row r="691">
          <cell r="C691" t="str">
            <v>REINO UNIDO</v>
          </cell>
          <cell r="D691">
            <v>772.82</v>
          </cell>
          <cell r="E691">
            <v>2940</v>
          </cell>
        </row>
        <row r="692">
          <cell r="C692" t="str">
            <v>ITALIA</v>
          </cell>
          <cell r="D692">
            <v>742.4</v>
          </cell>
          <cell r="E692">
            <v>6394</v>
          </cell>
        </row>
        <row r="693">
          <cell r="C693" t="str">
            <v>JAPON</v>
          </cell>
          <cell r="D693">
            <v>367.28</v>
          </cell>
          <cell r="E693">
            <v>2520</v>
          </cell>
        </row>
        <row r="694">
          <cell r="A694" t="str">
            <v>ELABORACIÓN  </v>
          </cell>
          <cell r="B694" t="str">
            <v>:  Instituto Nacional de Recursos Naturales - INRENA-DGFFS</v>
          </cell>
          <cell r="E694" t="str">
            <v>Continúa…</v>
          </cell>
        </row>
        <row r="695">
          <cell r="C695" t="str">
            <v>PUERTO RICO</v>
          </cell>
          <cell r="D695">
            <v>246.28</v>
          </cell>
          <cell r="E695">
            <v>2060</v>
          </cell>
        </row>
        <row r="696">
          <cell r="C696" t="str">
            <v>ARABIA SAUDITA</v>
          </cell>
          <cell r="D696">
            <v>204.51</v>
          </cell>
          <cell r="E696">
            <v>1498.5</v>
          </cell>
        </row>
        <row r="697">
          <cell r="C697" t="str">
            <v>ESTADOS UNIDOS</v>
          </cell>
          <cell r="D697">
            <v>46291.17</v>
          </cell>
          <cell r="E697">
            <v>321890.87</v>
          </cell>
        </row>
        <row r="698">
          <cell r="C698" t="str">
            <v>VENEZUELA</v>
          </cell>
          <cell r="D698">
            <v>32.95</v>
          </cell>
          <cell r="E698">
            <v>170</v>
          </cell>
        </row>
        <row r="699">
          <cell r="C699" t="str">
            <v>SUDAFRICA, REPUBLICA DE</v>
          </cell>
          <cell r="D699">
            <v>23</v>
          </cell>
          <cell r="E699">
            <v>5</v>
          </cell>
        </row>
        <row r="700">
          <cell r="A700">
            <v>9403400000</v>
          </cell>
          <cell r="B700" t="str">
            <v>Muebles de madera del tipo de los utilizados en cocinas</v>
          </cell>
          <cell r="C700" t="str">
            <v>ALEMANIA</v>
          </cell>
          <cell r="D700">
            <v>14.71</v>
          </cell>
          <cell r="E700">
            <v>238</v>
          </cell>
        </row>
        <row r="701">
          <cell r="C701" t="str">
            <v>REPUBLICA DOMINICANA</v>
          </cell>
          <cell r="D701">
            <v>16.7</v>
          </cell>
          <cell r="E701">
            <v>100</v>
          </cell>
        </row>
        <row r="702">
          <cell r="C702" t="str">
            <v>ESPAYA</v>
          </cell>
          <cell r="D702">
            <v>106.62</v>
          </cell>
          <cell r="E702">
            <v>622</v>
          </cell>
        </row>
        <row r="703">
          <cell r="C703" t="str">
            <v>FRANCIA</v>
          </cell>
          <cell r="D703">
            <v>940.26</v>
          </cell>
          <cell r="E703">
            <v>4705</v>
          </cell>
        </row>
        <row r="704">
          <cell r="C704" t="str">
            <v>ITALIA</v>
          </cell>
          <cell r="D704">
            <v>47.93</v>
          </cell>
          <cell r="E704">
            <v>290</v>
          </cell>
        </row>
        <row r="705">
          <cell r="C705" t="str">
            <v>JAPON</v>
          </cell>
          <cell r="D705">
            <v>2195.32</v>
          </cell>
          <cell r="E705">
            <v>7382.33</v>
          </cell>
        </row>
        <row r="706">
          <cell r="C706" t="str">
            <v>PUERTO RICO</v>
          </cell>
          <cell r="D706">
            <v>10.4</v>
          </cell>
          <cell r="E706">
            <v>130</v>
          </cell>
        </row>
        <row r="707">
          <cell r="C707" t="str">
            <v>ESTADOS UNIDOS</v>
          </cell>
          <cell r="D707">
            <v>8143.02</v>
          </cell>
          <cell r="E707">
            <v>35223.01</v>
          </cell>
        </row>
        <row r="708">
          <cell r="A708">
            <v>9403500000</v>
          </cell>
          <cell r="B708" t="str">
            <v>Muebles de madera del tipo de los utilizados en dormitorios</v>
          </cell>
          <cell r="C708" t="str">
            <v>ANTILLAS HOLANDESAS</v>
          </cell>
          <cell r="D708">
            <v>19049.47</v>
          </cell>
          <cell r="E708">
            <v>65439</v>
          </cell>
        </row>
        <row r="709">
          <cell r="C709" t="str">
            <v>ARGENTINA</v>
          </cell>
          <cell r="D709">
            <v>69.57</v>
          </cell>
          <cell r="E709">
            <v>80</v>
          </cell>
        </row>
        <row r="710">
          <cell r="C710" t="str">
            <v>BRASIL</v>
          </cell>
          <cell r="D710">
            <v>15</v>
          </cell>
          <cell r="E710">
            <v>1</v>
          </cell>
        </row>
        <row r="711">
          <cell r="C711" t="str">
            <v>CANADA</v>
          </cell>
          <cell r="D711">
            <v>66.08</v>
          </cell>
          <cell r="E711">
            <v>167.8</v>
          </cell>
        </row>
        <row r="712">
          <cell r="C712" t="str">
            <v>CHILE</v>
          </cell>
          <cell r="D712">
            <v>13153.43</v>
          </cell>
          <cell r="E712">
            <v>5143.59</v>
          </cell>
        </row>
        <row r="713">
          <cell r="C713" t="str">
            <v>COLOMBIA</v>
          </cell>
          <cell r="D713">
            <v>16.24</v>
          </cell>
          <cell r="E713">
            <v>83.4</v>
          </cell>
        </row>
        <row r="714">
          <cell r="C714" t="str">
            <v>COSTA RICA</v>
          </cell>
          <cell r="D714">
            <v>94.77</v>
          </cell>
          <cell r="E714">
            <v>329</v>
          </cell>
        </row>
        <row r="715">
          <cell r="C715" t="str">
            <v>ALEMANIA</v>
          </cell>
          <cell r="D715">
            <v>641.58</v>
          </cell>
          <cell r="E715">
            <v>5981</v>
          </cell>
        </row>
        <row r="716">
          <cell r="C716" t="str">
            <v>REPUBLICA DOMINICANA</v>
          </cell>
          <cell r="D716">
            <v>957.67</v>
          </cell>
          <cell r="E716">
            <v>2425</v>
          </cell>
        </row>
        <row r="717">
          <cell r="C717" t="str">
            <v>ECUADOR</v>
          </cell>
          <cell r="D717">
            <v>4200</v>
          </cell>
          <cell r="E717">
            <v>15705.3</v>
          </cell>
        </row>
        <row r="718">
          <cell r="C718" t="str">
            <v>ESPAYA</v>
          </cell>
          <cell r="D718">
            <v>9577.35</v>
          </cell>
          <cell r="E718">
            <v>13831</v>
          </cell>
        </row>
        <row r="719">
          <cell r="C719" t="str">
            <v>FRANCIA</v>
          </cell>
          <cell r="D719">
            <v>14244.47</v>
          </cell>
          <cell r="E719">
            <v>62270.76</v>
          </cell>
        </row>
        <row r="720">
          <cell r="C720" t="str">
            <v>REINO UNIDO</v>
          </cell>
          <cell r="D720">
            <v>2827.02</v>
          </cell>
          <cell r="E720">
            <v>13999.4</v>
          </cell>
        </row>
        <row r="721">
          <cell r="C721" t="str">
            <v>ITALIA</v>
          </cell>
          <cell r="D721">
            <v>20932.92</v>
          </cell>
          <cell r="E721">
            <v>177063.4</v>
          </cell>
        </row>
        <row r="722">
          <cell r="C722" t="str">
            <v>JAPON</v>
          </cell>
          <cell r="D722">
            <v>5775.16</v>
          </cell>
          <cell r="E722">
            <v>20595.12</v>
          </cell>
        </row>
        <row r="723">
          <cell r="C723" t="str">
            <v>MALTA</v>
          </cell>
          <cell r="D723">
            <v>226.31</v>
          </cell>
          <cell r="E723">
            <v>1620</v>
          </cell>
        </row>
        <row r="724">
          <cell r="C724" t="str">
            <v>MEXICO</v>
          </cell>
          <cell r="D724">
            <v>83.67</v>
          </cell>
          <cell r="E724">
            <v>607</v>
          </cell>
        </row>
        <row r="725">
          <cell r="C725" t="str">
            <v>NICARAGUA</v>
          </cell>
          <cell r="D725">
            <v>758.3</v>
          </cell>
          <cell r="E725">
            <v>3146</v>
          </cell>
        </row>
        <row r="726">
          <cell r="C726" t="str">
            <v>PANAMA</v>
          </cell>
          <cell r="D726">
            <v>339.22</v>
          </cell>
          <cell r="E726">
            <v>1520</v>
          </cell>
        </row>
        <row r="727">
          <cell r="C727" t="str">
            <v>PUERTO RICO</v>
          </cell>
          <cell r="D727">
            <v>2033.45</v>
          </cell>
          <cell r="E727">
            <v>10168.27</v>
          </cell>
        </row>
        <row r="728">
          <cell r="C728" t="str">
            <v>ARABIA SAUDITA</v>
          </cell>
          <cell r="D728">
            <v>417.85</v>
          </cell>
          <cell r="E728">
            <v>2928</v>
          </cell>
        </row>
        <row r="729">
          <cell r="C729" t="str">
            <v>ESTADOS UNIDOS</v>
          </cell>
          <cell r="D729">
            <v>301146.51</v>
          </cell>
          <cell r="E729">
            <v>1626356.47</v>
          </cell>
        </row>
        <row r="730">
          <cell r="C730" t="str">
            <v>VENEZUELA</v>
          </cell>
          <cell r="D730">
            <v>200.65</v>
          </cell>
          <cell r="E730">
            <v>1344</v>
          </cell>
        </row>
        <row r="731">
          <cell r="A731" t="str">
            <v>ELABORACIÓN  </v>
          </cell>
          <cell r="B731" t="str">
            <v>:  Instituto Nacional de Recursos Naturales - INRENA-DGFFS</v>
          </cell>
          <cell r="E731" t="str">
            <v>Continúa…</v>
          </cell>
        </row>
        <row r="732">
          <cell r="A732">
            <v>9403600000</v>
          </cell>
          <cell r="B732" t="str">
            <v>Los demás muebles de madera</v>
          </cell>
          <cell r="C732" t="str">
            <v>ANTILLAS HOLANDESAS</v>
          </cell>
          <cell r="D732">
            <v>9149.52</v>
          </cell>
          <cell r="E732">
            <v>33880</v>
          </cell>
        </row>
        <row r="733">
          <cell r="C733" t="str">
            <v>ARGENTINA</v>
          </cell>
          <cell r="D733">
            <v>44.12</v>
          </cell>
          <cell r="E733">
            <v>208</v>
          </cell>
        </row>
        <row r="734">
          <cell r="C734" t="str">
            <v>AUSTRIA</v>
          </cell>
          <cell r="D734">
            <v>25.96</v>
          </cell>
          <cell r="E734">
            <v>195</v>
          </cell>
        </row>
        <row r="735">
          <cell r="C735" t="str">
            <v>AUSTRALIA</v>
          </cell>
          <cell r="D735">
            <v>2101.93</v>
          </cell>
          <cell r="E735">
            <v>11557.36</v>
          </cell>
        </row>
        <row r="736">
          <cell r="C736" t="str">
            <v>ARUBA</v>
          </cell>
          <cell r="D736">
            <v>362.33</v>
          </cell>
          <cell r="E736">
            <v>685</v>
          </cell>
        </row>
        <row r="737">
          <cell r="C737" t="str">
            <v>BARBADOS</v>
          </cell>
          <cell r="D737">
            <v>4.61</v>
          </cell>
          <cell r="E737">
            <v>20</v>
          </cell>
        </row>
        <row r="738">
          <cell r="C738" t="str">
            <v>BOLIVIA</v>
          </cell>
          <cell r="D738">
            <v>1267</v>
          </cell>
          <cell r="E738">
            <v>8640</v>
          </cell>
        </row>
        <row r="739">
          <cell r="C739" t="str">
            <v>BRASIL</v>
          </cell>
          <cell r="D739">
            <v>60</v>
          </cell>
          <cell r="E739">
            <v>4</v>
          </cell>
        </row>
        <row r="740">
          <cell r="C740" t="str">
            <v>CANADA</v>
          </cell>
          <cell r="D740">
            <v>591.61</v>
          </cell>
          <cell r="E740">
            <v>4573.75</v>
          </cell>
        </row>
        <row r="741">
          <cell r="C741" t="str">
            <v>CHILE</v>
          </cell>
          <cell r="D741">
            <v>3613.89</v>
          </cell>
          <cell r="E741">
            <v>5393.82</v>
          </cell>
        </row>
        <row r="742">
          <cell r="C742" t="str">
            <v>COLOMBIA</v>
          </cell>
          <cell r="D742">
            <v>236.77</v>
          </cell>
          <cell r="E742">
            <v>1772</v>
          </cell>
        </row>
        <row r="743">
          <cell r="C743" t="str">
            <v>COSTA RICA</v>
          </cell>
          <cell r="D743">
            <v>553.35</v>
          </cell>
          <cell r="E743">
            <v>1921</v>
          </cell>
        </row>
        <row r="744">
          <cell r="C744" t="str">
            <v>SUIZA</v>
          </cell>
          <cell r="D744">
            <v>3.33</v>
          </cell>
          <cell r="E744">
            <v>23.72</v>
          </cell>
        </row>
        <row r="745">
          <cell r="C745" t="str">
            <v>ALEMANIA</v>
          </cell>
          <cell r="D745">
            <v>1875.68</v>
          </cell>
          <cell r="E745">
            <v>22980.08</v>
          </cell>
        </row>
        <row r="746">
          <cell r="C746" t="str">
            <v>REPUBLICA DOMINICANA</v>
          </cell>
          <cell r="D746">
            <v>3018.56</v>
          </cell>
          <cell r="E746">
            <v>7804</v>
          </cell>
        </row>
        <row r="747">
          <cell r="C747" t="str">
            <v>ECUADOR</v>
          </cell>
          <cell r="D747">
            <v>798.72</v>
          </cell>
          <cell r="E747">
            <v>7261.15</v>
          </cell>
        </row>
        <row r="748">
          <cell r="C748" t="str">
            <v>ESPAYA</v>
          </cell>
          <cell r="D748">
            <v>15624.55</v>
          </cell>
          <cell r="E748">
            <v>37448.28</v>
          </cell>
        </row>
        <row r="749">
          <cell r="C749" t="str">
            <v>FRANCIA</v>
          </cell>
          <cell r="D749">
            <v>16526.03</v>
          </cell>
          <cell r="E749">
            <v>87878.92</v>
          </cell>
        </row>
        <row r="750">
          <cell r="C750" t="str">
            <v>REINO UNIDO</v>
          </cell>
          <cell r="D750">
            <v>8562.54</v>
          </cell>
          <cell r="E750">
            <v>33674.4</v>
          </cell>
        </row>
        <row r="751">
          <cell r="C751" t="str">
            <v>GUAYANA FRANCESA</v>
          </cell>
          <cell r="D751">
            <v>2.93</v>
          </cell>
          <cell r="E751">
            <v>72.8</v>
          </cell>
        </row>
        <row r="752">
          <cell r="C752" t="str">
            <v>GRECIA</v>
          </cell>
          <cell r="D752">
            <v>206.42</v>
          </cell>
          <cell r="E752">
            <v>1526</v>
          </cell>
        </row>
        <row r="753">
          <cell r="C753" t="str">
            <v>GUATEMALA</v>
          </cell>
          <cell r="D753">
            <v>136.99</v>
          </cell>
          <cell r="E753">
            <v>461</v>
          </cell>
        </row>
        <row r="754">
          <cell r="C754" t="str">
            <v>HAITI</v>
          </cell>
          <cell r="D754">
            <v>222.52</v>
          </cell>
          <cell r="E754">
            <v>4480</v>
          </cell>
        </row>
        <row r="755">
          <cell r="C755" t="str">
            <v>ISRAEL</v>
          </cell>
          <cell r="D755">
            <v>34.09</v>
          </cell>
          <cell r="E755">
            <v>55</v>
          </cell>
        </row>
        <row r="756">
          <cell r="C756" t="str">
            <v>ITALIA</v>
          </cell>
          <cell r="D756">
            <v>37477.77</v>
          </cell>
          <cell r="E756">
            <v>293222.26</v>
          </cell>
        </row>
        <row r="757">
          <cell r="C757" t="str">
            <v>JAPON</v>
          </cell>
          <cell r="D757">
            <v>5110.69</v>
          </cell>
          <cell r="E757">
            <v>28129.45</v>
          </cell>
        </row>
        <row r="758">
          <cell r="C758" t="str">
            <v>MALTA</v>
          </cell>
          <cell r="D758">
            <v>94.99</v>
          </cell>
          <cell r="E758">
            <v>680</v>
          </cell>
        </row>
        <row r="759">
          <cell r="C759" t="str">
            <v>MEXICO</v>
          </cell>
          <cell r="D759">
            <v>1144.45</v>
          </cell>
          <cell r="E759">
            <v>14516.58</v>
          </cell>
        </row>
        <row r="760">
          <cell r="C760" t="str">
            <v>NICARAGUA</v>
          </cell>
          <cell r="D760">
            <v>988</v>
          </cell>
          <cell r="E760">
            <v>4099</v>
          </cell>
        </row>
        <row r="761">
          <cell r="C761" t="str">
            <v>PAISES BAJOS</v>
          </cell>
          <cell r="D761">
            <v>40</v>
          </cell>
          <cell r="E761">
            <v>110</v>
          </cell>
        </row>
        <row r="762">
          <cell r="C762" t="str">
            <v>PANAMA</v>
          </cell>
          <cell r="D762">
            <v>742.69</v>
          </cell>
          <cell r="E762">
            <v>3752.5</v>
          </cell>
        </row>
        <row r="763">
          <cell r="C763" t="str">
            <v>PUERTO RICO</v>
          </cell>
          <cell r="D763">
            <v>8421.7</v>
          </cell>
          <cell r="E763">
            <v>30947.98</v>
          </cell>
        </row>
        <row r="764">
          <cell r="C764" t="str">
            <v>ARABIA SAUDITA</v>
          </cell>
          <cell r="D764">
            <v>378.61</v>
          </cell>
          <cell r="E764">
            <v>2225.7</v>
          </cell>
        </row>
        <row r="765">
          <cell r="C765" t="str">
            <v>ESTADOS UNIDOS</v>
          </cell>
          <cell r="D765">
            <v>655893.35</v>
          </cell>
          <cell r="E765">
            <v>4433575.06</v>
          </cell>
        </row>
        <row r="766">
          <cell r="C766" t="str">
            <v>VENEZUELA</v>
          </cell>
          <cell r="D766">
            <v>1378.56</v>
          </cell>
          <cell r="E766">
            <v>7808.01</v>
          </cell>
        </row>
        <row r="767">
          <cell r="C767" t="str">
            <v>SUDAFRICA, REPUBLICA DE</v>
          </cell>
          <cell r="D767">
            <v>1.68</v>
          </cell>
          <cell r="E767">
            <v>10</v>
          </cell>
        </row>
        <row r="768">
          <cell r="A768" t="str">
            <v>ELABORACIÓN  </v>
          </cell>
          <cell r="B768" t="str">
            <v>:  Instituto Nacional de Recursos Naturales - INRENA-DGFFS</v>
          </cell>
          <cell r="E768" t="str">
            <v>Continúa…</v>
          </cell>
        </row>
        <row r="769">
          <cell r="A769">
            <v>9403901000</v>
          </cell>
          <cell r="B769" t="str">
            <v>Partes para muebles de madera</v>
          </cell>
          <cell r="C769" t="str">
            <v>ANTILLAS HOLANDESAS</v>
          </cell>
          <cell r="D769">
            <v>6007.88</v>
          </cell>
          <cell r="E769">
            <v>23203</v>
          </cell>
        </row>
        <row r="770">
          <cell r="C770" t="str">
            <v>AUSTRALIA</v>
          </cell>
          <cell r="D770">
            <v>31.84</v>
          </cell>
          <cell r="E770">
            <v>108.4</v>
          </cell>
        </row>
        <row r="771">
          <cell r="C771" t="str">
            <v>CHILE</v>
          </cell>
          <cell r="D771">
            <v>4064.12</v>
          </cell>
          <cell r="E771">
            <v>732.64</v>
          </cell>
        </row>
        <row r="772">
          <cell r="C772" t="str">
            <v>COLOMBIA</v>
          </cell>
          <cell r="D772">
            <v>0.66</v>
          </cell>
          <cell r="E772">
            <v>5</v>
          </cell>
        </row>
        <row r="773">
          <cell r="C773" t="str">
            <v>ALEMANIA</v>
          </cell>
          <cell r="D773">
            <v>16.25</v>
          </cell>
          <cell r="E773">
            <v>139.86</v>
          </cell>
        </row>
        <row r="774">
          <cell r="C774" t="str">
            <v>ECUADOR</v>
          </cell>
          <cell r="D774">
            <v>1278.11</v>
          </cell>
          <cell r="E774">
            <v>6482.45</v>
          </cell>
        </row>
        <row r="775">
          <cell r="C775" t="str">
            <v>ESPAYA</v>
          </cell>
          <cell r="D775">
            <v>8273.79</v>
          </cell>
          <cell r="E775">
            <v>11020</v>
          </cell>
        </row>
        <row r="776">
          <cell r="C776" t="str">
            <v>FRANCIA</v>
          </cell>
          <cell r="D776">
            <v>221.34</v>
          </cell>
          <cell r="E776">
            <v>1143</v>
          </cell>
        </row>
        <row r="777">
          <cell r="C777" t="str">
            <v>REINO UNIDO</v>
          </cell>
          <cell r="D777">
            <v>32.99</v>
          </cell>
          <cell r="E777">
            <v>315</v>
          </cell>
        </row>
        <row r="778">
          <cell r="C778" t="str">
            <v>ITALIA</v>
          </cell>
          <cell r="D778">
            <v>1134.26</v>
          </cell>
          <cell r="E778">
            <v>9448</v>
          </cell>
        </row>
        <row r="779">
          <cell r="C779" t="str">
            <v>JAPON</v>
          </cell>
          <cell r="D779">
            <v>4907.26</v>
          </cell>
          <cell r="E779">
            <v>18550.17</v>
          </cell>
        </row>
        <row r="780">
          <cell r="C780" t="str">
            <v>MEXICO</v>
          </cell>
          <cell r="D780">
            <v>0.61</v>
          </cell>
          <cell r="E780">
            <v>3</v>
          </cell>
        </row>
        <row r="781">
          <cell r="C781" t="str">
            <v>PUERTO RICO</v>
          </cell>
          <cell r="D781">
            <v>44.46</v>
          </cell>
          <cell r="E781">
            <v>224.9</v>
          </cell>
        </row>
        <row r="782">
          <cell r="C782" t="str">
            <v>ARABIA SAUDITA</v>
          </cell>
          <cell r="D782">
            <v>5.24</v>
          </cell>
          <cell r="E782">
            <v>20.1</v>
          </cell>
        </row>
        <row r="783">
          <cell r="C783" t="str">
            <v>ESTADOS UNIDOS</v>
          </cell>
          <cell r="D783">
            <v>15409.93</v>
          </cell>
          <cell r="E783">
            <v>111166.11</v>
          </cell>
        </row>
        <row r="784">
          <cell r="C784" t="str">
            <v>VENEZUELA</v>
          </cell>
          <cell r="D784">
            <v>108.82</v>
          </cell>
          <cell r="E784">
            <v>810</v>
          </cell>
        </row>
        <row r="785">
          <cell r="A785">
            <v>9403909000</v>
          </cell>
          <cell r="B785" t="str">
            <v>Partes para los demás muebles</v>
          </cell>
          <cell r="C785" t="str">
            <v>BOLIVIA</v>
          </cell>
          <cell r="D785">
            <v>291.21</v>
          </cell>
          <cell r="E785">
            <v>3335.91</v>
          </cell>
        </row>
        <row r="786">
          <cell r="C786" t="str">
            <v>ECUADOR</v>
          </cell>
          <cell r="D786">
            <v>3677.34</v>
          </cell>
          <cell r="E786">
            <v>17507.43</v>
          </cell>
        </row>
        <row r="787">
          <cell r="C787" t="str">
            <v>ESTADOS UNIDOS</v>
          </cell>
          <cell r="D787">
            <v>14.28</v>
          </cell>
          <cell r="E787">
            <v>90</v>
          </cell>
        </row>
        <row r="788">
          <cell r="A788">
            <v>9405990000</v>
          </cell>
          <cell r="B788" t="str">
            <v>Las demás partes</v>
          </cell>
          <cell r="C788" t="str">
            <v>AUSTRALIA</v>
          </cell>
          <cell r="D788">
            <v>1.32</v>
          </cell>
          <cell r="E788">
            <v>31</v>
          </cell>
        </row>
        <row r="789">
          <cell r="C789" t="str">
            <v>BOLIVIA</v>
          </cell>
          <cell r="D789">
            <v>71</v>
          </cell>
          <cell r="E789">
            <v>6</v>
          </cell>
        </row>
        <row r="790">
          <cell r="C790" t="str">
            <v>CHILE</v>
          </cell>
          <cell r="D790">
            <v>21.49</v>
          </cell>
          <cell r="E790">
            <v>268.86</v>
          </cell>
        </row>
        <row r="791">
          <cell r="C791" t="str">
            <v>ECUADOR</v>
          </cell>
          <cell r="D791">
            <v>150</v>
          </cell>
          <cell r="E791">
            <v>2030</v>
          </cell>
        </row>
        <row r="792">
          <cell r="C792" t="str">
            <v>ESPAYA</v>
          </cell>
          <cell r="D792">
            <v>42.32</v>
          </cell>
          <cell r="E792">
            <v>105</v>
          </cell>
        </row>
        <row r="793">
          <cell r="C793" t="str">
            <v>FRANCIA</v>
          </cell>
          <cell r="D793">
            <v>3.46</v>
          </cell>
          <cell r="E793">
            <v>15</v>
          </cell>
        </row>
        <row r="794">
          <cell r="C794" t="str">
            <v>ITALIA</v>
          </cell>
          <cell r="D794">
            <v>15.04</v>
          </cell>
          <cell r="E794">
            <v>171.5</v>
          </cell>
        </row>
        <row r="795">
          <cell r="C795" t="str">
            <v>JAPON</v>
          </cell>
          <cell r="D795">
            <v>9.81</v>
          </cell>
          <cell r="E795">
            <v>33.2</v>
          </cell>
        </row>
        <row r="796">
          <cell r="C796" t="str">
            <v>PANAMA</v>
          </cell>
          <cell r="D796">
            <v>40</v>
          </cell>
          <cell r="E796">
            <v>100</v>
          </cell>
        </row>
        <row r="797">
          <cell r="C797" t="str">
            <v>EL SALVADOR</v>
          </cell>
          <cell r="D797">
            <v>1250</v>
          </cell>
          <cell r="E797">
            <v>12597</v>
          </cell>
        </row>
        <row r="798">
          <cell r="C798" t="str">
            <v>ESTADOS UNIDOS</v>
          </cell>
          <cell r="D798">
            <v>7239.27</v>
          </cell>
          <cell r="E798">
            <v>74818.27</v>
          </cell>
        </row>
        <row r="799">
          <cell r="A799">
            <v>9406000000</v>
          </cell>
          <cell r="B799" t="str">
            <v>Construcciones prefabricadas.</v>
          </cell>
          <cell r="C799" t="str">
            <v>ECUADOR</v>
          </cell>
          <cell r="D799">
            <v>2844.8</v>
          </cell>
          <cell r="E799">
            <v>14428.45</v>
          </cell>
        </row>
        <row r="800">
          <cell r="C800" t="str">
            <v>PERU</v>
          </cell>
          <cell r="D800">
            <v>10378.8</v>
          </cell>
          <cell r="E800">
            <v>5052.07</v>
          </cell>
        </row>
        <row r="801">
          <cell r="C801" t="str">
            <v>ESTADOS UNIDOS</v>
          </cell>
          <cell r="D801">
            <v>7542.5</v>
          </cell>
          <cell r="E801">
            <v>37041.14</v>
          </cell>
        </row>
        <row r="802">
          <cell r="B802" t="str">
            <v/>
          </cell>
          <cell r="D802">
            <v>1484614.2800000005</v>
          </cell>
          <cell r="E802">
            <v>8877443.409999996</v>
          </cell>
        </row>
        <row r="803">
          <cell r="B803" t="str">
            <v/>
          </cell>
        </row>
        <row r="804">
          <cell r="A804">
            <v>9614200000</v>
          </cell>
          <cell r="B804" t="str">
            <v>Pipas y cazoletas</v>
          </cell>
          <cell r="C804" t="str">
            <v>EMIRATOS ARABES UNIDOS</v>
          </cell>
          <cell r="D804">
            <v>3.2</v>
          </cell>
          <cell r="E804">
            <v>42</v>
          </cell>
        </row>
        <row r="805">
          <cell r="C805" t="str">
            <v>ARGENTINA</v>
          </cell>
          <cell r="D805">
            <v>15.73</v>
          </cell>
          <cell r="E805">
            <v>56.98</v>
          </cell>
        </row>
        <row r="806">
          <cell r="A806" t="str">
            <v>ELABORACIÓN  </v>
          </cell>
          <cell r="B806" t="str">
            <v>:  Instituto Nacional de Recursos Naturales - INRENA-DGFFS</v>
          </cell>
          <cell r="E806" t="str">
            <v>Continúa…</v>
          </cell>
        </row>
        <row r="807">
          <cell r="C807" t="str">
            <v>AUSTRIA</v>
          </cell>
          <cell r="D807">
            <v>5.42</v>
          </cell>
          <cell r="E807">
            <v>34</v>
          </cell>
        </row>
        <row r="808">
          <cell r="C808" t="str">
            <v>ARUBA</v>
          </cell>
          <cell r="D808">
            <v>234.02</v>
          </cell>
          <cell r="E808">
            <v>348</v>
          </cell>
        </row>
        <row r="809">
          <cell r="C809" t="str">
            <v>BARBADOS</v>
          </cell>
          <cell r="D809">
            <v>8.19</v>
          </cell>
          <cell r="E809">
            <v>42</v>
          </cell>
        </row>
        <row r="810">
          <cell r="C810" t="str">
            <v>CANADA</v>
          </cell>
          <cell r="D810">
            <v>2.87</v>
          </cell>
          <cell r="E810">
            <v>25</v>
          </cell>
        </row>
        <row r="811">
          <cell r="C811" t="str">
            <v>ALEMANIA</v>
          </cell>
          <cell r="D811">
            <v>7.91</v>
          </cell>
          <cell r="E811">
            <v>28.68</v>
          </cell>
        </row>
        <row r="812">
          <cell r="C812" t="str">
            <v>REPUBLICA DOMINICANA</v>
          </cell>
          <cell r="D812">
            <v>646.36</v>
          </cell>
          <cell r="E812">
            <v>2316.04</v>
          </cell>
        </row>
        <row r="813">
          <cell r="C813" t="str">
            <v>ESPAYA</v>
          </cell>
          <cell r="D813">
            <v>4852.52</v>
          </cell>
          <cell r="E813">
            <v>65242.09</v>
          </cell>
        </row>
        <row r="814">
          <cell r="C814" t="str">
            <v>FRANCIA</v>
          </cell>
          <cell r="D814">
            <v>1419.64</v>
          </cell>
          <cell r="E814">
            <v>14181.9</v>
          </cell>
        </row>
        <row r="815">
          <cell r="C815" t="str">
            <v>REINO UNIDO</v>
          </cell>
          <cell r="D815">
            <v>2.48</v>
          </cell>
          <cell r="E815">
            <v>7.05</v>
          </cell>
        </row>
        <row r="816">
          <cell r="C816" t="str">
            <v>GUAYANA FRANCESA</v>
          </cell>
          <cell r="D816">
            <v>21.69</v>
          </cell>
          <cell r="E816">
            <v>318.3</v>
          </cell>
        </row>
        <row r="817">
          <cell r="C817" t="str">
            <v>HUNGRIA</v>
          </cell>
          <cell r="D817">
            <v>19.78</v>
          </cell>
          <cell r="E817">
            <v>114</v>
          </cell>
        </row>
        <row r="818">
          <cell r="C818" t="str">
            <v>ISRAEL</v>
          </cell>
          <cell r="D818">
            <v>377.82</v>
          </cell>
          <cell r="E818">
            <v>1668.85</v>
          </cell>
        </row>
        <row r="819">
          <cell r="C819" t="str">
            <v>ITALIA</v>
          </cell>
          <cell r="D819">
            <v>445.3</v>
          </cell>
          <cell r="E819">
            <v>2344.47</v>
          </cell>
        </row>
        <row r="820">
          <cell r="C820" t="str">
            <v>COREA</v>
          </cell>
          <cell r="D820">
            <v>3.13</v>
          </cell>
          <cell r="E820">
            <v>3</v>
          </cell>
        </row>
        <row r="821">
          <cell r="C821" t="str">
            <v>PAISES BAJOS</v>
          </cell>
          <cell r="D821">
            <v>162.68</v>
          </cell>
          <cell r="E821">
            <v>620.5</v>
          </cell>
        </row>
        <row r="822">
          <cell r="C822" t="str">
            <v>NORUEGA</v>
          </cell>
          <cell r="D822">
            <v>13.48</v>
          </cell>
          <cell r="E822">
            <v>75</v>
          </cell>
        </row>
        <row r="823">
          <cell r="C823" t="str">
            <v>PANAMA</v>
          </cell>
          <cell r="D823">
            <v>13.1</v>
          </cell>
          <cell r="E823">
            <v>11</v>
          </cell>
        </row>
        <row r="824">
          <cell r="C824" t="str">
            <v>FILIPINAS</v>
          </cell>
          <cell r="D824">
            <v>5.43</v>
          </cell>
          <cell r="E824">
            <v>20</v>
          </cell>
        </row>
        <row r="825">
          <cell r="C825" t="str">
            <v>PORTUGAL</v>
          </cell>
          <cell r="D825">
            <v>5.66</v>
          </cell>
          <cell r="E825">
            <v>20</v>
          </cell>
        </row>
        <row r="826">
          <cell r="C826" t="str">
            <v>RUMANIA</v>
          </cell>
          <cell r="D826">
            <v>3.34</v>
          </cell>
          <cell r="E826">
            <v>12.88</v>
          </cell>
        </row>
        <row r="827">
          <cell r="C827" t="str">
            <v>ESTADOS UNIDOS</v>
          </cell>
          <cell r="D827">
            <v>1213.26</v>
          </cell>
          <cell r="E827">
            <v>8079</v>
          </cell>
        </row>
        <row r="828">
          <cell r="C828" t="str">
            <v>VENEZUELA</v>
          </cell>
          <cell r="D828">
            <v>87.01</v>
          </cell>
          <cell r="E828">
            <v>624.81</v>
          </cell>
        </row>
        <row r="829">
          <cell r="C829" t="str">
            <v>SUDAFRICA</v>
          </cell>
          <cell r="D829">
            <v>2.63</v>
          </cell>
          <cell r="E829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zoomScalePageLayoutView="0" workbookViewId="0" topLeftCell="A31">
      <selection activeCell="F4" sqref="F4"/>
    </sheetView>
  </sheetViews>
  <sheetFormatPr defaultColWidth="11.421875" defaultRowHeight="12" customHeight="1"/>
  <cols>
    <col min="1" max="1" width="16.28125" style="3" customWidth="1"/>
    <col min="2" max="2" width="19.140625" style="3" customWidth="1"/>
    <col min="3" max="3" width="19.421875" style="2" customWidth="1"/>
    <col min="4" max="4" width="19.00390625" style="2" customWidth="1"/>
  </cols>
  <sheetData>
    <row r="1" spans="1:4" s="13" customFormat="1" ht="13.5" customHeight="1">
      <c r="A1" s="72" t="s">
        <v>206</v>
      </c>
      <c r="B1" s="72"/>
      <c r="C1" s="72"/>
      <c r="D1" s="72"/>
    </row>
    <row r="2" spans="1:4" s="13" customFormat="1" ht="12" customHeight="1">
      <c r="A2" s="72" t="s">
        <v>201</v>
      </c>
      <c r="B2" s="72"/>
      <c r="C2" s="72"/>
      <c r="D2" s="72"/>
    </row>
    <row r="3" spans="1:4" ht="12" customHeight="1">
      <c r="A3" s="59"/>
      <c r="B3" s="60"/>
      <c r="C3" s="61" t="s">
        <v>0</v>
      </c>
      <c r="D3" s="62" t="s">
        <v>1</v>
      </c>
    </row>
    <row r="4" spans="1:4" ht="12" customHeight="1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" customHeight="1">
      <c r="A5" s="63"/>
      <c r="B5" s="64"/>
      <c r="C5" s="61" t="s">
        <v>156</v>
      </c>
      <c r="D5" s="62" t="s">
        <v>156</v>
      </c>
    </row>
    <row r="6" spans="1:4" ht="12" customHeight="1">
      <c r="A6" s="1" t="s">
        <v>4</v>
      </c>
      <c r="B6" s="1"/>
      <c r="C6" s="4" t="s">
        <v>204</v>
      </c>
      <c r="D6" s="4" t="s">
        <v>204</v>
      </c>
    </row>
    <row r="7" spans="1:4" ht="9" customHeight="1">
      <c r="A7" s="1"/>
      <c r="B7" s="1"/>
      <c r="C7" s="4"/>
      <c r="D7" s="4"/>
    </row>
    <row r="8" spans="1:4" ht="12" customHeight="1">
      <c r="A8" s="1" t="s">
        <v>197</v>
      </c>
      <c r="C8" s="4">
        <f>SUM(C9)</f>
        <v>2353.5</v>
      </c>
      <c r="D8" s="4">
        <f>SUM(D9)</f>
        <v>1225.78</v>
      </c>
    </row>
    <row r="9" spans="2:4" ht="12" customHeight="1">
      <c r="B9" s="3" t="s">
        <v>10</v>
      </c>
      <c r="C9" s="7">
        <v>2353.5</v>
      </c>
      <c r="D9" s="6">
        <v>1225.78</v>
      </c>
    </row>
    <row r="10" ht="9" customHeight="1">
      <c r="C10" s="7"/>
    </row>
    <row r="11" spans="1:4" ht="12" customHeight="1">
      <c r="A11" s="1" t="s">
        <v>23</v>
      </c>
      <c r="C11" s="4">
        <f>SUM(C12:C15)</f>
        <v>3859.25</v>
      </c>
      <c r="D11" s="4">
        <f>SUM(D12:D15)</f>
        <v>2010.0400000000002</v>
      </c>
    </row>
    <row r="12" spans="2:4" ht="12" customHeight="1">
      <c r="B12" s="3" t="s">
        <v>10</v>
      </c>
      <c r="C12" s="7">
        <v>3750</v>
      </c>
      <c r="D12" s="6">
        <v>1953.13</v>
      </c>
    </row>
    <row r="13" spans="2:9" ht="12" customHeight="1">
      <c r="B13" s="3" t="s">
        <v>196</v>
      </c>
      <c r="C13" s="7">
        <v>90</v>
      </c>
      <c r="D13" s="6">
        <v>46.88</v>
      </c>
      <c r="F13" s="32"/>
      <c r="G13" s="32"/>
      <c r="H13" s="33"/>
      <c r="I13" s="33"/>
    </row>
    <row r="14" spans="2:4" ht="12" customHeight="1">
      <c r="B14" s="3" t="s">
        <v>8</v>
      </c>
      <c r="C14" s="7">
        <v>7.5</v>
      </c>
      <c r="D14" s="6">
        <v>3.91</v>
      </c>
    </row>
    <row r="15" spans="2:4" ht="12" customHeight="1">
      <c r="B15" s="3" t="s">
        <v>209</v>
      </c>
      <c r="C15" s="7">
        <v>11.75</v>
      </c>
      <c r="D15" s="6">
        <v>6.12</v>
      </c>
    </row>
    <row r="16" spans="3:4" ht="9" customHeight="1">
      <c r="C16" s="7"/>
      <c r="D16" s="6"/>
    </row>
    <row r="17" spans="1:4" ht="12" customHeight="1">
      <c r="A17" s="1" t="s">
        <v>24</v>
      </c>
      <c r="C17" s="10">
        <f>SUM(C18:C47)</f>
        <v>16607.22</v>
      </c>
      <c r="D17" s="10">
        <f>SUM(D18:D47)</f>
        <v>3050.3799999999997</v>
      </c>
    </row>
    <row r="18" spans="2:4" ht="12" customHeight="1">
      <c r="B18" s="3" t="s">
        <v>25</v>
      </c>
      <c r="C18" s="7">
        <v>44</v>
      </c>
      <c r="D18" s="6">
        <v>22.92</v>
      </c>
    </row>
    <row r="19" spans="2:4" ht="12" customHeight="1">
      <c r="B19" s="3" t="s">
        <v>162</v>
      </c>
      <c r="C19" s="6">
        <v>10.96</v>
      </c>
      <c r="D19" s="6">
        <v>5.71</v>
      </c>
    </row>
    <row r="20" spans="1:4" s="24" customFormat="1" ht="12" customHeight="1">
      <c r="A20" s="16"/>
      <c r="B20" s="3" t="s">
        <v>168</v>
      </c>
      <c r="C20" s="6">
        <v>1.92</v>
      </c>
      <c r="D20" s="6">
        <v>1</v>
      </c>
    </row>
    <row r="21" spans="2:4" ht="12" customHeight="1">
      <c r="B21" s="3" t="s">
        <v>5</v>
      </c>
      <c r="C21" s="6">
        <v>12.96</v>
      </c>
      <c r="D21" s="6">
        <v>6.75</v>
      </c>
    </row>
    <row r="22" spans="2:4" ht="12" customHeight="1">
      <c r="B22" s="3" t="s">
        <v>6</v>
      </c>
      <c r="C22" s="6">
        <v>97.3</v>
      </c>
      <c r="D22" s="6">
        <v>50.68</v>
      </c>
    </row>
    <row r="23" spans="2:4" ht="12" customHeight="1">
      <c r="B23" s="3" t="s">
        <v>8</v>
      </c>
      <c r="C23" s="6">
        <v>317.12</v>
      </c>
      <c r="D23" s="6">
        <v>165.17</v>
      </c>
    </row>
    <row r="24" spans="1:4" s="24" customFormat="1" ht="12" customHeight="1">
      <c r="A24" s="16"/>
      <c r="B24" s="16" t="s">
        <v>195</v>
      </c>
      <c r="C24" s="18">
        <v>51.2</v>
      </c>
      <c r="D24" s="26">
        <v>26.67</v>
      </c>
    </row>
    <row r="25" spans="2:4" ht="12" customHeight="1">
      <c r="B25" s="3" t="s">
        <v>9</v>
      </c>
      <c r="C25" s="6">
        <v>153.48</v>
      </c>
      <c r="D25" s="6">
        <v>79.94</v>
      </c>
    </row>
    <row r="26" spans="2:4" ht="12" customHeight="1">
      <c r="B26" s="3" t="s">
        <v>10</v>
      </c>
      <c r="C26" s="9">
        <v>10220.56</v>
      </c>
      <c r="D26" s="6">
        <v>179.57</v>
      </c>
    </row>
    <row r="27" spans="2:4" ht="12" customHeight="1">
      <c r="B27" s="3" t="s">
        <v>207</v>
      </c>
      <c r="C27" s="7">
        <v>17</v>
      </c>
      <c r="D27" s="6">
        <v>8.85</v>
      </c>
    </row>
    <row r="28" spans="2:4" ht="12" customHeight="1">
      <c r="B28" s="3" t="s">
        <v>166</v>
      </c>
      <c r="C28" s="6">
        <v>0.9</v>
      </c>
      <c r="D28" s="6">
        <v>0.47</v>
      </c>
    </row>
    <row r="29" spans="2:4" ht="12" customHeight="1">
      <c r="B29" s="3" t="s">
        <v>161</v>
      </c>
      <c r="C29" s="6">
        <v>321.4</v>
      </c>
      <c r="D29" s="6">
        <v>167.4</v>
      </c>
    </row>
    <row r="30" spans="2:4" ht="12" customHeight="1">
      <c r="B30" s="16" t="s">
        <v>26</v>
      </c>
      <c r="C30" s="17">
        <v>6</v>
      </c>
      <c r="D30" s="6">
        <v>3.13</v>
      </c>
    </row>
    <row r="31" spans="2:4" ht="12" customHeight="1">
      <c r="B31" s="3" t="s">
        <v>12</v>
      </c>
      <c r="C31" s="6">
        <v>28.89</v>
      </c>
      <c r="D31" s="6">
        <v>15.05</v>
      </c>
    </row>
    <row r="32" spans="2:4" ht="12" customHeight="1">
      <c r="B32" s="3" t="s">
        <v>13</v>
      </c>
      <c r="C32" s="6">
        <v>277.47</v>
      </c>
      <c r="D32" s="6">
        <v>144.52</v>
      </c>
    </row>
    <row r="33" spans="2:4" ht="12" customHeight="1">
      <c r="B33" s="3" t="s">
        <v>27</v>
      </c>
      <c r="C33" s="6">
        <v>1.92</v>
      </c>
      <c r="D33" s="6">
        <v>1</v>
      </c>
    </row>
    <row r="34" spans="2:4" ht="12" customHeight="1">
      <c r="B34" s="3" t="s">
        <v>160</v>
      </c>
      <c r="C34" s="6">
        <v>1014.95</v>
      </c>
      <c r="D34" s="6">
        <v>528.62</v>
      </c>
    </row>
    <row r="35" spans="2:4" ht="12" customHeight="1">
      <c r="B35" s="3" t="s">
        <v>169</v>
      </c>
      <c r="C35" s="6">
        <v>0.76</v>
      </c>
      <c r="D35" s="6">
        <v>0.4</v>
      </c>
    </row>
    <row r="36" spans="2:4" ht="12" customHeight="1">
      <c r="B36" s="3" t="s">
        <v>15</v>
      </c>
      <c r="C36" s="9">
        <v>72.42</v>
      </c>
      <c r="D36" s="6">
        <v>37.72</v>
      </c>
    </row>
    <row r="37" spans="2:4" ht="12" customHeight="1">
      <c r="B37" s="3" t="s">
        <v>16</v>
      </c>
      <c r="C37" s="6">
        <v>3.84</v>
      </c>
      <c r="D37" s="6">
        <v>2</v>
      </c>
    </row>
    <row r="38" spans="2:4" ht="12" customHeight="1">
      <c r="B38" s="3" t="s">
        <v>167</v>
      </c>
      <c r="C38" s="6">
        <v>5.76</v>
      </c>
      <c r="D38" s="6">
        <v>3</v>
      </c>
    </row>
    <row r="39" spans="2:4" ht="12" customHeight="1">
      <c r="B39" s="3" t="s">
        <v>163</v>
      </c>
      <c r="C39" s="6">
        <v>5.37</v>
      </c>
      <c r="D39" s="6">
        <v>2.8</v>
      </c>
    </row>
    <row r="40" spans="2:4" ht="12" customHeight="1">
      <c r="B40" s="3" t="s">
        <v>18</v>
      </c>
      <c r="C40" s="6">
        <v>96.69</v>
      </c>
      <c r="D40" s="6">
        <v>50.36</v>
      </c>
    </row>
    <row r="41" spans="2:4" ht="12" customHeight="1">
      <c r="B41" s="3" t="s">
        <v>28</v>
      </c>
      <c r="C41" s="9">
        <v>1095.55</v>
      </c>
      <c r="D41" s="6">
        <v>114.97</v>
      </c>
    </row>
    <row r="42" spans="2:4" ht="12" customHeight="1">
      <c r="B42" s="3" t="s">
        <v>19</v>
      </c>
      <c r="C42" s="6">
        <v>49.92</v>
      </c>
      <c r="D42" s="6">
        <v>26</v>
      </c>
    </row>
    <row r="43" spans="2:4" ht="12" customHeight="1">
      <c r="B43" s="3" t="s">
        <v>20</v>
      </c>
      <c r="C43" s="6">
        <v>658.56</v>
      </c>
      <c r="D43" s="6">
        <v>343</v>
      </c>
    </row>
    <row r="44" spans="2:4" ht="12" customHeight="1">
      <c r="B44" s="3" t="s">
        <v>164</v>
      </c>
      <c r="C44" s="6">
        <v>2.26</v>
      </c>
      <c r="D44" s="6">
        <v>1.18</v>
      </c>
    </row>
    <row r="45" spans="2:4" ht="12" customHeight="1">
      <c r="B45" s="3" t="s">
        <v>21</v>
      </c>
      <c r="C45" s="6">
        <v>1791.6</v>
      </c>
      <c r="D45" s="6">
        <v>933.13</v>
      </c>
    </row>
    <row r="46" spans="2:4" ht="12" customHeight="1">
      <c r="B46" s="3" t="s">
        <v>22</v>
      </c>
      <c r="C46" s="6">
        <v>220.74</v>
      </c>
      <c r="D46" s="6">
        <v>114.97</v>
      </c>
    </row>
    <row r="47" spans="2:4" ht="12" customHeight="1">
      <c r="B47" s="3" t="s">
        <v>165</v>
      </c>
      <c r="C47" s="6">
        <v>25.72</v>
      </c>
      <c r="D47" s="6">
        <v>13.4</v>
      </c>
    </row>
    <row r="48" ht="8.25" customHeight="1">
      <c r="C48" s="9"/>
    </row>
    <row r="49" spans="1:4" ht="12" customHeight="1">
      <c r="A49" s="1" t="s">
        <v>29</v>
      </c>
      <c r="C49" s="11">
        <f>SUM(C50:C80)</f>
        <v>26566.822</v>
      </c>
      <c r="D49" s="11">
        <f>SUM(D50:D80)</f>
        <v>13836.880000000001</v>
      </c>
    </row>
    <row r="50" spans="2:4" ht="12" customHeight="1">
      <c r="B50" s="3" t="s">
        <v>30</v>
      </c>
      <c r="C50" s="6">
        <v>1490.5</v>
      </c>
      <c r="D50" s="7">
        <v>776.3</v>
      </c>
    </row>
    <row r="51" spans="2:4" ht="12" customHeight="1">
      <c r="B51" s="3" t="s">
        <v>31</v>
      </c>
      <c r="C51" s="6">
        <v>3224.72</v>
      </c>
      <c r="D51" s="7">
        <v>1679.54</v>
      </c>
    </row>
    <row r="52" spans="2:4" ht="12" customHeight="1">
      <c r="B52" s="3" t="s">
        <v>32</v>
      </c>
      <c r="C52" s="6">
        <v>10.66</v>
      </c>
      <c r="D52" s="7">
        <v>5.55</v>
      </c>
    </row>
    <row r="53" spans="2:4" ht="12" customHeight="1">
      <c r="B53" s="3" t="s">
        <v>150</v>
      </c>
      <c r="C53" s="6">
        <v>240.17</v>
      </c>
      <c r="D53" s="7">
        <v>125.09</v>
      </c>
    </row>
    <row r="54" spans="2:4" ht="12" customHeight="1">
      <c r="B54" s="3" t="s">
        <v>33</v>
      </c>
      <c r="C54" s="6">
        <v>354.49</v>
      </c>
      <c r="D54" s="7">
        <v>184.63</v>
      </c>
    </row>
    <row r="55" spans="2:4" ht="12" customHeight="1">
      <c r="B55" s="3" t="s">
        <v>6</v>
      </c>
      <c r="C55" s="6">
        <v>1603.7</v>
      </c>
      <c r="D55" s="7">
        <v>835.26</v>
      </c>
    </row>
    <row r="56" spans="1:4" ht="12" customHeight="1" thickBot="1">
      <c r="A56" s="14"/>
      <c r="B56" s="14" t="s">
        <v>8</v>
      </c>
      <c r="C56" s="28">
        <v>29.22</v>
      </c>
      <c r="D56" s="15">
        <v>15.22</v>
      </c>
    </row>
    <row r="57" spans="1:4" ht="12" customHeight="1">
      <c r="A57" s="3" t="s">
        <v>132</v>
      </c>
      <c r="B57" s="5" t="s">
        <v>133</v>
      </c>
      <c r="C57" s="19"/>
      <c r="D57" s="8" t="s">
        <v>136</v>
      </c>
    </row>
    <row r="58" spans="1:4" ht="12" customHeight="1">
      <c r="A58" s="3" t="s">
        <v>205</v>
      </c>
      <c r="B58" s="5" t="s">
        <v>134</v>
      </c>
      <c r="C58" s="19"/>
      <c r="D58" s="5"/>
    </row>
    <row r="59" spans="2:4" ht="12" customHeight="1">
      <c r="B59" s="5" t="s">
        <v>135</v>
      </c>
      <c r="C59" s="19"/>
      <c r="D59" s="5"/>
    </row>
    <row r="60" spans="2:4" ht="7.5" customHeight="1">
      <c r="B60" s="5"/>
      <c r="C60" s="19"/>
      <c r="D60" s="5"/>
    </row>
    <row r="61" spans="1:4" s="13" customFormat="1" ht="13.5" customHeight="1">
      <c r="A61" s="72" t="s">
        <v>206</v>
      </c>
      <c r="B61" s="72"/>
      <c r="C61" s="72"/>
      <c r="D61" s="72"/>
    </row>
    <row r="62" spans="1:4" s="13" customFormat="1" ht="12" customHeight="1">
      <c r="A62" s="72" t="s">
        <v>201</v>
      </c>
      <c r="B62" s="72"/>
      <c r="C62" s="72"/>
      <c r="D62" s="72"/>
    </row>
    <row r="63" spans="1:4" ht="12" customHeight="1">
      <c r="A63" s="59"/>
      <c r="B63" s="60"/>
      <c r="C63" s="61" t="s">
        <v>0</v>
      </c>
      <c r="D63" s="62" t="s">
        <v>1</v>
      </c>
    </row>
    <row r="64" spans="1:4" ht="12" customHeight="1">
      <c r="A64" s="63" t="s">
        <v>142</v>
      </c>
      <c r="B64" s="64" t="s">
        <v>2</v>
      </c>
      <c r="C64" s="61" t="s">
        <v>3</v>
      </c>
      <c r="D64" s="62" t="s">
        <v>131</v>
      </c>
    </row>
    <row r="65" spans="1:4" ht="12" customHeight="1">
      <c r="A65" s="63"/>
      <c r="B65" s="64"/>
      <c r="C65" s="61" t="s">
        <v>156</v>
      </c>
      <c r="D65" s="62" t="s">
        <v>156</v>
      </c>
    </row>
    <row r="66" spans="1:4" ht="12" customHeight="1">
      <c r="A66" s="3" t="s">
        <v>143</v>
      </c>
      <c r="B66" s="3" t="s">
        <v>36</v>
      </c>
      <c r="C66" s="6">
        <v>387.4</v>
      </c>
      <c r="D66" s="7">
        <v>201.77</v>
      </c>
    </row>
    <row r="67" spans="2:4" ht="12" customHeight="1">
      <c r="B67" s="3" t="s">
        <v>38</v>
      </c>
      <c r="C67" s="6">
        <v>79.142</v>
      </c>
      <c r="D67" s="7">
        <v>41.22</v>
      </c>
    </row>
    <row r="68" spans="2:4" ht="12" customHeight="1">
      <c r="B68" s="3" t="s">
        <v>39</v>
      </c>
      <c r="C68" s="6">
        <v>216.12</v>
      </c>
      <c r="D68" s="7">
        <v>112.56</v>
      </c>
    </row>
    <row r="69" spans="2:4" ht="12" customHeight="1">
      <c r="B69" s="3" t="s">
        <v>41</v>
      </c>
      <c r="C69" s="6">
        <v>36.77</v>
      </c>
      <c r="D69" s="7">
        <v>19.15</v>
      </c>
    </row>
    <row r="70" spans="2:4" ht="12" customHeight="1">
      <c r="B70" s="3" t="s">
        <v>43</v>
      </c>
      <c r="C70" s="6">
        <v>84.96</v>
      </c>
      <c r="D70" s="7">
        <v>44.25</v>
      </c>
    </row>
    <row r="71" spans="2:4" ht="12" customHeight="1">
      <c r="B71" s="3" t="s">
        <v>44</v>
      </c>
      <c r="C71" s="6">
        <v>721.21</v>
      </c>
      <c r="D71" s="7">
        <v>375.63</v>
      </c>
    </row>
    <row r="72" spans="2:4" ht="12" customHeight="1">
      <c r="B72" s="3" t="s">
        <v>47</v>
      </c>
      <c r="C72" s="6">
        <v>2786.94</v>
      </c>
      <c r="D72" s="7">
        <v>1451.53</v>
      </c>
    </row>
    <row r="73" spans="2:4" ht="12" customHeight="1">
      <c r="B73" s="3" t="s">
        <v>138</v>
      </c>
      <c r="C73" s="6">
        <v>58.92</v>
      </c>
      <c r="D73" s="7">
        <v>30.69</v>
      </c>
    </row>
    <row r="74" spans="2:10" ht="12" customHeight="1">
      <c r="B74" s="3" t="s">
        <v>50</v>
      </c>
      <c r="C74" s="6">
        <v>4823.85</v>
      </c>
      <c r="D74" s="7">
        <v>2512.42</v>
      </c>
      <c r="G74" s="32"/>
      <c r="H74" s="32"/>
      <c r="I74" s="33"/>
      <c r="J74" s="33"/>
    </row>
    <row r="75" spans="2:4" ht="12" customHeight="1">
      <c r="B75" s="3" t="s">
        <v>51</v>
      </c>
      <c r="C75" s="6">
        <v>43.37</v>
      </c>
      <c r="D75" s="7">
        <v>22.59</v>
      </c>
    </row>
    <row r="76" spans="2:4" ht="12" customHeight="1">
      <c r="B76" s="3" t="s">
        <v>54</v>
      </c>
      <c r="C76" s="6">
        <v>319.83</v>
      </c>
      <c r="D76" s="7">
        <v>166.58</v>
      </c>
    </row>
    <row r="77" spans="2:4" ht="12" customHeight="1">
      <c r="B77" s="3" t="s">
        <v>55</v>
      </c>
      <c r="C77" s="6">
        <v>20.77</v>
      </c>
      <c r="D77" s="7">
        <v>10.82</v>
      </c>
    </row>
    <row r="78" spans="2:4" ht="12" customHeight="1">
      <c r="B78" s="3" t="s">
        <v>56</v>
      </c>
      <c r="C78" s="6">
        <v>344.37</v>
      </c>
      <c r="D78" s="7">
        <v>179.36</v>
      </c>
    </row>
    <row r="79" spans="2:4" ht="12" customHeight="1">
      <c r="B79" s="3" t="s">
        <v>21</v>
      </c>
      <c r="C79" s="6">
        <v>12.56</v>
      </c>
      <c r="D79" s="7">
        <v>6.54</v>
      </c>
    </row>
    <row r="80" spans="2:4" ht="12" customHeight="1">
      <c r="B80" s="3" t="s">
        <v>209</v>
      </c>
      <c r="C80" s="6">
        <v>9677.15</v>
      </c>
      <c r="D80" s="7">
        <v>5040.18</v>
      </c>
    </row>
    <row r="81" spans="1:4" ht="6" customHeight="1">
      <c r="A81" s="16"/>
      <c r="B81" s="16"/>
      <c r="C81" s="18"/>
      <c r="D81" s="17"/>
    </row>
    <row r="82" spans="1:4" ht="12" customHeight="1">
      <c r="A82" s="1" t="s">
        <v>208</v>
      </c>
      <c r="C82" s="10">
        <f>SUM(C83:C130)</f>
        <v>42158.719999999994</v>
      </c>
      <c r="D82" s="10">
        <f>SUM(D83:D130)</f>
        <v>16944.99</v>
      </c>
    </row>
    <row r="83" spans="1:4" s="24" customFormat="1" ht="12" customHeight="1">
      <c r="A83" s="25"/>
      <c r="B83" s="16" t="s">
        <v>70</v>
      </c>
      <c r="C83" s="26">
        <v>8.06</v>
      </c>
      <c r="D83" s="18">
        <v>4.2</v>
      </c>
    </row>
    <row r="84" spans="1:4" ht="12" customHeight="1">
      <c r="A84" s="1"/>
      <c r="B84" s="3" t="s">
        <v>34</v>
      </c>
      <c r="C84" s="9">
        <v>70.92</v>
      </c>
      <c r="D84" s="6">
        <v>36.94</v>
      </c>
    </row>
    <row r="85" spans="1:4" ht="12" customHeight="1">
      <c r="A85" s="1"/>
      <c r="B85" s="3" t="s">
        <v>58</v>
      </c>
      <c r="C85" s="6">
        <v>1104.33</v>
      </c>
      <c r="D85" s="6">
        <v>50.98</v>
      </c>
    </row>
    <row r="86" spans="1:4" ht="12" customHeight="1">
      <c r="A86" s="1"/>
      <c r="B86" s="3" t="s">
        <v>59</v>
      </c>
      <c r="C86" s="6">
        <v>341.19</v>
      </c>
      <c r="D86" s="6">
        <v>275.59</v>
      </c>
    </row>
    <row r="87" spans="1:4" ht="12" customHeight="1">
      <c r="A87" s="1"/>
      <c r="B87" s="3" t="s">
        <v>60</v>
      </c>
      <c r="C87" s="6">
        <v>468.48</v>
      </c>
      <c r="D87" s="6">
        <v>244.31</v>
      </c>
    </row>
    <row r="88" spans="1:4" ht="12" customHeight="1">
      <c r="A88" s="1"/>
      <c r="B88" s="3" t="s">
        <v>35</v>
      </c>
      <c r="C88" s="6">
        <v>336.46</v>
      </c>
      <c r="D88" s="6">
        <v>34.23</v>
      </c>
    </row>
    <row r="89" spans="1:4" ht="12" customHeight="1">
      <c r="A89" s="1"/>
      <c r="B89" s="3" t="s">
        <v>6</v>
      </c>
      <c r="C89" s="6">
        <v>1958.56</v>
      </c>
      <c r="D89" s="6">
        <v>27.76</v>
      </c>
    </row>
    <row r="90" spans="1:4" ht="12" customHeight="1">
      <c r="A90" s="1"/>
      <c r="B90" s="3" t="s">
        <v>170</v>
      </c>
      <c r="C90" s="6">
        <v>301.08</v>
      </c>
      <c r="D90" s="6">
        <v>156.81</v>
      </c>
    </row>
    <row r="91" spans="1:4" ht="12" customHeight="1">
      <c r="A91" s="1"/>
      <c r="B91" s="3" t="s">
        <v>8</v>
      </c>
      <c r="C91" s="6">
        <v>527.77</v>
      </c>
      <c r="D91" s="6">
        <v>55.28</v>
      </c>
    </row>
    <row r="92" spans="2:4" ht="12" customHeight="1">
      <c r="B92" s="3" t="s">
        <v>61</v>
      </c>
      <c r="C92" s="6">
        <v>807.34</v>
      </c>
      <c r="D92" s="7">
        <v>372.59</v>
      </c>
    </row>
    <row r="93" spans="2:4" ht="12" customHeight="1">
      <c r="B93" s="3" t="s">
        <v>62</v>
      </c>
      <c r="C93" s="6">
        <v>106.58</v>
      </c>
      <c r="D93" s="7">
        <v>55.51</v>
      </c>
    </row>
    <row r="94" spans="2:4" ht="12" customHeight="1">
      <c r="B94" s="3" t="s">
        <v>63</v>
      </c>
      <c r="C94" s="6">
        <v>332.62</v>
      </c>
      <c r="D94" s="7">
        <v>173.24</v>
      </c>
    </row>
    <row r="95" spans="2:4" ht="12" customHeight="1">
      <c r="B95" s="3" t="s">
        <v>37</v>
      </c>
      <c r="C95" s="6">
        <v>2059.38</v>
      </c>
      <c r="D95" s="6">
        <v>75.16</v>
      </c>
    </row>
    <row r="96" spans="2:4" ht="12" customHeight="1">
      <c r="B96" s="3" t="s">
        <v>9</v>
      </c>
      <c r="C96" s="6">
        <v>480.63</v>
      </c>
      <c r="D96" s="7">
        <v>174.53</v>
      </c>
    </row>
    <row r="97" spans="2:4" ht="12" customHeight="1">
      <c r="B97" s="3" t="s">
        <v>10</v>
      </c>
      <c r="C97" s="6">
        <v>2343</v>
      </c>
      <c r="D97" s="7">
        <v>106.36</v>
      </c>
    </row>
    <row r="98" spans="2:4" ht="12" customHeight="1">
      <c r="B98" s="3" t="s">
        <v>40</v>
      </c>
      <c r="C98" s="6">
        <v>226.69</v>
      </c>
      <c r="D98" s="6">
        <v>47.07</v>
      </c>
    </row>
    <row r="99" spans="2:4" ht="12" customHeight="1">
      <c r="B99" s="3" t="s">
        <v>64</v>
      </c>
      <c r="C99" s="6">
        <v>215.75</v>
      </c>
      <c r="D99" s="7">
        <v>112.37</v>
      </c>
    </row>
    <row r="100" spans="2:4" ht="12" customHeight="1">
      <c r="B100" s="3" t="s">
        <v>65</v>
      </c>
      <c r="C100" s="6">
        <v>4549.87</v>
      </c>
      <c r="D100" s="7">
        <v>2369.72</v>
      </c>
    </row>
    <row r="101" spans="2:4" ht="12" customHeight="1">
      <c r="B101" s="3" t="s">
        <v>41</v>
      </c>
      <c r="C101" s="6">
        <v>66.64</v>
      </c>
      <c r="D101" s="6">
        <v>45.26</v>
      </c>
    </row>
    <row r="102" spans="2:4" ht="12" customHeight="1">
      <c r="B102" s="3" t="s">
        <v>42</v>
      </c>
      <c r="C102" s="6">
        <v>2137.84</v>
      </c>
      <c r="D102" s="2">
        <v>1781.54</v>
      </c>
    </row>
    <row r="103" spans="2:4" ht="12" customHeight="1">
      <c r="B103" s="3" t="s">
        <v>11</v>
      </c>
      <c r="C103" s="6">
        <v>398.96</v>
      </c>
      <c r="D103" s="7">
        <v>46.46</v>
      </c>
    </row>
    <row r="104" spans="2:4" ht="12" customHeight="1">
      <c r="B104" s="3" t="s">
        <v>12</v>
      </c>
      <c r="C104" s="6">
        <v>19.8</v>
      </c>
      <c r="D104" s="6">
        <v>10.31</v>
      </c>
    </row>
    <row r="105" spans="2:4" ht="12" customHeight="1">
      <c r="B105" s="3" t="s">
        <v>13</v>
      </c>
      <c r="C105" s="6">
        <v>5546.16</v>
      </c>
      <c r="D105" s="6">
        <v>187.07</v>
      </c>
    </row>
    <row r="106" spans="2:4" ht="12" customHeight="1">
      <c r="B106" s="3" t="s">
        <v>66</v>
      </c>
      <c r="C106" s="6">
        <v>260.95</v>
      </c>
      <c r="D106" s="7">
        <v>158.49</v>
      </c>
    </row>
    <row r="107" spans="2:4" ht="12" customHeight="1">
      <c r="B107" s="3" t="s">
        <v>47</v>
      </c>
      <c r="C107" s="6">
        <v>233.68</v>
      </c>
      <c r="D107" s="7">
        <v>121.71</v>
      </c>
    </row>
    <row r="108" spans="2:4" ht="12" customHeight="1">
      <c r="B108" s="3" t="s">
        <v>14</v>
      </c>
      <c r="C108" s="6">
        <v>362.52</v>
      </c>
      <c r="D108" s="7">
        <v>263.1</v>
      </c>
    </row>
    <row r="109" spans="2:4" ht="12" customHeight="1">
      <c r="B109" s="3" t="s">
        <v>52</v>
      </c>
      <c r="C109" s="6">
        <v>1605.37</v>
      </c>
      <c r="D109" s="7">
        <v>75.94</v>
      </c>
    </row>
    <row r="110" spans="2:4" ht="12" customHeight="1">
      <c r="B110" s="3" t="s">
        <v>171</v>
      </c>
      <c r="C110" s="6">
        <v>11.34</v>
      </c>
      <c r="D110" s="6">
        <v>5.91</v>
      </c>
    </row>
    <row r="111" spans="2:4" ht="12" customHeight="1">
      <c r="B111" s="3" t="s">
        <v>67</v>
      </c>
      <c r="C111" s="6">
        <v>40.26</v>
      </c>
      <c r="D111" s="6">
        <v>20.97</v>
      </c>
    </row>
    <row r="112" spans="2:4" ht="12" customHeight="1">
      <c r="B112" s="3" t="s">
        <v>173</v>
      </c>
      <c r="C112" s="6">
        <v>12</v>
      </c>
      <c r="D112" s="6">
        <v>6.25</v>
      </c>
    </row>
    <row r="113" spans="2:4" ht="12" customHeight="1">
      <c r="B113" s="3" t="s">
        <v>53</v>
      </c>
      <c r="C113" s="6">
        <v>11.07</v>
      </c>
      <c r="D113" s="6">
        <v>5.77</v>
      </c>
    </row>
    <row r="114" spans="2:4" ht="12" customHeight="1">
      <c r="B114" s="3" t="s">
        <v>54</v>
      </c>
      <c r="C114" s="6">
        <v>1535.46</v>
      </c>
      <c r="D114" s="7">
        <v>799.72</v>
      </c>
    </row>
    <row r="115" spans="1:4" ht="12" customHeight="1" thickBot="1">
      <c r="A115" s="14"/>
      <c r="B115" s="14" t="s">
        <v>78</v>
      </c>
      <c r="C115" s="28">
        <v>250.5</v>
      </c>
      <c r="D115" s="15">
        <v>130.47</v>
      </c>
    </row>
    <row r="116" spans="1:4" ht="12" customHeight="1">
      <c r="A116" s="3" t="s">
        <v>132</v>
      </c>
      <c r="B116" s="5" t="s">
        <v>133</v>
      </c>
      <c r="C116" s="19"/>
      <c r="D116" s="8" t="s">
        <v>136</v>
      </c>
    </row>
    <row r="117" spans="1:4" ht="12" customHeight="1">
      <c r="A117" s="3" t="s">
        <v>205</v>
      </c>
      <c r="B117" s="5" t="s">
        <v>134</v>
      </c>
      <c r="C117" s="19"/>
      <c r="D117" s="5"/>
    </row>
    <row r="118" spans="2:4" ht="12" customHeight="1">
      <c r="B118" s="5" t="s">
        <v>135</v>
      </c>
      <c r="C118" s="19"/>
      <c r="D118" s="5"/>
    </row>
    <row r="119" spans="2:4" ht="12" customHeight="1">
      <c r="B119" s="5"/>
      <c r="C119" s="19"/>
      <c r="D119" s="5"/>
    </row>
    <row r="120" spans="1:4" s="13" customFormat="1" ht="13.5" customHeight="1">
      <c r="A120" s="72" t="s">
        <v>206</v>
      </c>
      <c r="B120" s="72"/>
      <c r="C120" s="72"/>
      <c r="D120" s="72"/>
    </row>
    <row r="121" spans="1:4" s="13" customFormat="1" ht="12" customHeight="1">
      <c r="A121" s="72" t="s">
        <v>201</v>
      </c>
      <c r="B121" s="72"/>
      <c r="C121" s="72"/>
      <c r="D121" s="72"/>
    </row>
    <row r="122" spans="1:4" ht="12" customHeight="1">
      <c r="A122" s="59"/>
      <c r="B122" s="60"/>
      <c r="C122" s="61" t="s">
        <v>0</v>
      </c>
      <c r="D122" s="62" t="s">
        <v>1</v>
      </c>
    </row>
    <row r="123" spans="1:4" ht="12" customHeight="1">
      <c r="A123" s="63" t="s">
        <v>142</v>
      </c>
      <c r="B123" s="64" t="s">
        <v>2</v>
      </c>
      <c r="C123" s="61" t="s">
        <v>3</v>
      </c>
      <c r="D123" s="62" t="s">
        <v>131</v>
      </c>
    </row>
    <row r="124" spans="1:4" ht="12" customHeight="1">
      <c r="A124" s="63"/>
      <c r="B124" s="64"/>
      <c r="C124" s="61" t="s">
        <v>156</v>
      </c>
      <c r="D124" s="62" t="s">
        <v>156</v>
      </c>
    </row>
    <row r="125" spans="1:4" ht="12" customHeight="1">
      <c r="A125" s="3" t="s">
        <v>202</v>
      </c>
      <c r="B125" s="3" t="s">
        <v>137</v>
      </c>
      <c r="C125" s="6">
        <v>2.09</v>
      </c>
      <c r="D125" s="6">
        <v>1.09</v>
      </c>
    </row>
    <row r="126" spans="2:4" ht="12" customHeight="1">
      <c r="B126" s="3" t="s">
        <v>57</v>
      </c>
      <c r="C126" s="6">
        <v>2291.87</v>
      </c>
      <c r="D126" s="6">
        <v>29.5</v>
      </c>
    </row>
    <row r="127" spans="2:4" ht="12" customHeight="1">
      <c r="B127" s="3" t="s">
        <v>172</v>
      </c>
      <c r="C127" s="6">
        <v>261.78</v>
      </c>
      <c r="D127" s="6">
        <v>30.14</v>
      </c>
    </row>
    <row r="128" spans="2:4" ht="12" customHeight="1">
      <c r="B128" s="3" t="s">
        <v>21</v>
      </c>
      <c r="C128" s="6">
        <v>10223.63</v>
      </c>
      <c r="D128" s="7">
        <v>8519.69</v>
      </c>
    </row>
    <row r="129" spans="2:4" ht="12" customHeight="1">
      <c r="B129" s="3" t="s">
        <v>68</v>
      </c>
      <c r="C129" s="6">
        <v>17.04</v>
      </c>
      <c r="D129" s="6">
        <v>8.88</v>
      </c>
    </row>
    <row r="130" spans="2:4" ht="12" customHeight="1">
      <c r="B130" s="3" t="s">
        <v>209</v>
      </c>
      <c r="C130" s="6">
        <v>631.05</v>
      </c>
      <c r="D130" s="7">
        <v>324.07</v>
      </c>
    </row>
    <row r="131" spans="3:4" ht="6.75" customHeight="1">
      <c r="C131" s="6"/>
      <c r="D131" s="7"/>
    </row>
    <row r="132" spans="1:4" ht="12" customHeight="1">
      <c r="A132" s="1" t="s">
        <v>69</v>
      </c>
      <c r="C132" s="4">
        <f>SUM(C133:C165)</f>
        <v>111795.57999999999</v>
      </c>
      <c r="D132" s="4">
        <f>SUM(D133:D165)</f>
        <v>57913.00000000001</v>
      </c>
    </row>
    <row r="133" spans="1:4" ht="12" customHeight="1">
      <c r="A133" s="1"/>
      <c r="B133" s="3" t="s">
        <v>32</v>
      </c>
      <c r="C133" s="6">
        <v>64.72</v>
      </c>
      <c r="D133" s="7">
        <v>33.71</v>
      </c>
    </row>
    <row r="134" spans="1:4" ht="12" customHeight="1">
      <c r="A134" s="1"/>
      <c r="B134" s="3" t="s">
        <v>70</v>
      </c>
      <c r="C134" s="6">
        <v>28.01</v>
      </c>
      <c r="D134" s="7">
        <v>14.59</v>
      </c>
    </row>
    <row r="135" spans="1:4" ht="12" customHeight="1">
      <c r="A135" s="1"/>
      <c r="B135" s="3" t="s">
        <v>96</v>
      </c>
      <c r="C135" s="6">
        <v>225.62</v>
      </c>
      <c r="D135" s="7">
        <v>117.51</v>
      </c>
    </row>
    <row r="136" spans="1:4" ht="12" customHeight="1">
      <c r="A136" s="1"/>
      <c r="B136" s="3" t="s">
        <v>35</v>
      </c>
      <c r="C136" s="6">
        <v>432.9</v>
      </c>
      <c r="D136" s="7">
        <v>225.47</v>
      </c>
    </row>
    <row r="137" spans="1:4" ht="12" customHeight="1">
      <c r="A137" s="1"/>
      <c r="B137" s="3" t="s">
        <v>6</v>
      </c>
      <c r="C137" s="6">
        <v>455.87</v>
      </c>
      <c r="D137" s="7">
        <v>237.43</v>
      </c>
    </row>
    <row r="138" spans="1:4" ht="12" customHeight="1">
      <c r="A138" s="1"/>
      <c r="B138" s="3" t="s">
        <v>8</v>
      </c>
      <c r="C138" s="6">
        <v>10167.96</v>
      </c>
      <c r="D138" s="7">
        <v>5295.81</v>
      </c>
    </row>
    <row r="139" spans="1:4" ht="12" customHeight="1">
      <c r="A139" s="1"/>
      <c r="B139" s="3" t="s">
        <v>185</v>
      </c>
      <c r="C139" s="6">
        <v>879.86</v>
      </c>
      <c r="D139" s="7">
        <v>458.26</v>
      </c>
    </row>
    <row r="140" spans="1:4" s="24" customFormat="1" ht="12" customHeight="1">
      <c r="A140" s="25"/>
      <c r="B140" s="16" t="s">
        <v>184</v>
      </c>
      <c r="C140" s="26">
        <v>9.31</v>
      </c>
      <c r="D140" s="17">
        <v>4.85</v>
      </c>
    </row>
    <row r="141" spans="1:4" s="24" customFormat="1" ht="12" customHeight="1">
      <c r="A141" s="25"/>
      <c r="B141" s="16" t="s">
        <v>183</v>
      </c>
      <c r="C141" s="26">
        <v>628.72</v>
      </c>
      <c r="D141" s="17">
        <v>327.46</v>
      </c>
    </row>
    <row r="142" spans="1:4" ht="12" customHeight="1">
      <c r="A142" s="1"/>
      <c r="B142" s="3" t="s">
        <v>63</v>
      </c>
      <c r="C142" s="6">
        <v>39.55</v>
      </c>
      <c r="D142" s="7">
        <v>20.6</v>
      </c>
    </row>
    <row r="143" spans="1:4" ht="12" customHeight="1">
      <c r="A143" s="1"/>
      <c r="B143" s="3" t="s">
        <v>71</v>
      </c>
      <c r="C143" s="6">
        <v>16555.07</v>
      </c>
      <c r="D143" s="7">
        <v>8622.43</v>
      </c>
    </row>
    <row r="144" spans="1:4" ht="12" customHeight="1">
      <c r="A144" s="1"/>
      <c r="B144" s="16" t="s">
        <v>37</v>
      </c>
      <c r="C144" s="6">
        <v>125.4</v>
      </c>
      <c r="D144" s="17">
        <v>65.31</v>
      </c>
    </row>
    <row r="145" spans="2:4" ht="12" customHeight="1">
      <c r="B145" s="3" t="s">
        <v>9</v>
      </c>
      <c r="C145" s="6">
        <v>1311.21</v>
      </c>
      <c r="D145" s="7">
        <v>682.92</v>
      </c>
    </row>
    <row r="146" spans="1:4" s="24" customFormat="1" ht="12" customHeight="1">
      <c r="A146" s="16"/>
      <c r="B146" s="3" t="s">
        <v>186</v>
      </c>
      <c r="C146" s="6">
        <v>475.39</v>
      </c>
      <c r="D146" s="7">
        <v>247.6</v>
      </c>
    </row>
    <row r="147" spans="2:4" ht="12" customHeight="1">
      <c r="B147" s="3" t="s">
        <v>10</v>
      </c>
      <c r="C147" s="9">
        <v>5032.51</v>
      </c>
      <c r="D147" s="7">
        <v>2307.24</v>
      </c>
    </row>
    <row r="148" spans="2:4" ht="12" customHeight="1">
      <c r="B148" s="3" t="s">
        <v>40</v>
      </c>
      <c r="C148" s="9">
        <v>1889.94</v>
      </c>
      <c r="D148" s="6">
        <v>984.34</v>
      </c>
    </row>
    <row r="149" spans="2:4" ht="12" customHeight="1">
      <c r="B149" s="3" t="s">
        <v>65</v>
      </c>
      <c r="C149" s="6">
        <v>28.15</v>
      </c>
      <c r="D149" s="7">
        <v>14.66</v>
      </c>
    </row>
    <row r="150" spans="2:4" ht="12" customHeight="1">
      <c r="B150" s="3" t="s">
        <v>73</v>
      </c>
      <c r="C150" s="6">
        <v>700.24</v>
      </c>
      <c r="D150" s="7">
        <v>364.71</v>
      </c>
    </row>
    <row r="151" spans="2:4" ht="12" customHeight="1">
      <c r="B151" s="3" t="s">
        <v>187</v>
      </c>
      <c r="C151" s="6">
        <v>90.97</v>
      </c>
      <c r="D151" s="7">
        <v>47.38</v>
      </c>
    </row>
    <row r="152" spans="2:4" ht="12" customHeight="1">
      <c r="B152" s="3" t="s">
        <v>41</v>
      </c>
      <c r="C152" s="6">
        <v>294.34</v>
      </c>
      <c r="D152" s="7">
        <v>153.3</v>
      </c>
    </row>
    <row r="153" spans="2:4" ht="12" customHeight="1">
      <c r="B153" s="3" t="s">
        <v>11</v>
      </c>
      <c r="C153" s="6">
        <v>2451.49</v>
      </c>
      <c r="D153" s="7">
        <v>1276.82</v>
      </c>
    </row>
    <row r="154" spans="2:4" ht="12" customHeight="1">
      <c r="B154" s="3" t="s">
        <v>13</v>
      </c>
      <c r="C154" s="6">
        <v>30.01</v>
      </c>
      <c r="D154" s="7">
        <v>15.63</v>
      </c>
    </row>
    <row r="155" spans="2:4" ht="12" customHeight="1">
      <c r="B155" s="3" t="s">
        <v>66</v>
      </c>
      <c r="C155" s="6">
        <v>14.84</v>
      </c>
      <c r="D155" s="7">
        <v>7.73</v>
      </c>
    </row>
    <row r="156" spans="2:4" ht="12" customHeight="1">
      <c r="B156" s="3" t="s">
        <v>74</v>
      </c>
      <c r="C156" s="6">
        <v>8488.82</v>
      </c>
      <c r="D156" s="7">
        <v>4421.26</v>
      </c>
    </row>
    <row r="157" spans="2:4" ht="12" customHeight="1">
      <c r="B157" s="3" t="s">
        <v>75</v>
      </c>
      <c r="C157" s="6">
        <v>176.03</v>
      </c>
      <c r="D157" s="7">
        <v>91.68</v>
      </c>
    </row>
    <row r="158" spans="2:4" ht="12" customHeight="1">
      <c r="B158" s="3" t="s">
        <v>49</v>
      </c>
      <c r="C158" s="6">
        <v>1197.14</v>
      </c>
      <c r="D158" s="7">
        <v>623.51</v>
      </c>
    </row>
    <row r="159" spans="2:4" ht="12" customHeight="1">
      <c r="B159" s="3" t="s">
        <v>188</v>
      </c>
      <c r="C159" s="6">
        <v>27.65</v>
      </c>
      <c r="D159" s="7">
        <v>14.4</v>
      </c>
    </row>
    <row r="160" spans="2:4" ht="12" customHeight="1">
      <c r="B160" s="3" t="s">
        <v>76</v>
      </c>
      <c r="C160" s="6">
        <v>306.37</v>
      </c>
      <c r="D160" s="7">
        <v>159.57</v>
      </c>
    </row>
    <row r="161" spans="2:4" ht="12" customHeight="1">
      <c r="B161" s="3" t="s">
        <v>77</v>
      </c>
      <c r="C161" s="6">
        <v>44948.52</v>
      </c>
      <c r="D161" s="7">
        <v>23410.69</v>
      </c>
    </row>
    <row r="162" spans="2:4" ht="12" customHeight="1">
      <c r="B162" s="3" t="s">
        <v>21</v>
      </c>
      <c r="C162" s="6">
        <v>12746.36</v>
      </c>
      <c r="D162" s="7">
        <v>6638.73</v>
      </c>
    </row>
    <row r="163" spans="2:4" ht="12" customHeight="1">
      <c r="B163" s="3" t="s">
        <v>79</v>
      </c>
      <c r="C163" s="6">
        <v>373.13</v>
      </c>
      <c r="D163" s="7">
        <v>194.34</v>
      </c>
    </row>
    <row r="164" spans="2:4" ht="12" customHeight="1">
      <c r="B164" s="3" t="s">
        <v>80</v>
      </c>
      <c r="C164" s="6">
        <v>786.55</v>
      </c>
      <c r="D164" s="7">
        <v>409.66</v>
      </c>
    </row>
    <row r="165" spans="2:4" ht="12" customHeight="1">
      <c r="B165" s="3" t="s">
        <v>209</v>
      </c>
      <c r="C165" s="6">
        <v>812.93</v>
      </c>
      <c r="D165" s="7">
        <v>423.4</v>
      </c>
    </row>
    <row r="166" spans="3:4" ht="6.75" customHeight="1">
      <c r="C166" s="6"/>
      <c r="D166" s="7"/>
    </row>
    <row r="167" spans="1:4" ht="12" customHeight="1">
      <c r="A167" s="1" t="s">
        <v>81</v>
      </c>
      <c r="C167" s="4">
        <f>+SUM(C168:C197)</f>
        <v>47631.42000000002</v>
      </c>
      <c r="D167" s="4">
        <f>+SUM(D168:D197)</f>
        <v>4623.359999999999</v>
      </c>
    </row>
    <row r="168" spans="2:4" ht="12" customHeight="1">
      <c r="B168" s="3" t="s">
        <v>176</v>
      </c>
      <c r="C168" s="6">
        <v>185.28</v>
      </c>
      <c r="D168" s="7">
        <v>96.5</v>
      </c>
    </row>
    <row r="169" spans="2:4" ht="12" customHeight="1">
      <c r="B169" s="3" t="s">
        <v>35</v>
      </c>
      <c r="C169" s="6">
        <v>3242.78</v>
      </c>
      <c r="D169" s="7">
        <v>1688.95</v>
      </c>
    </row>
    <row r="170" spans="2:4" ht="12" customHeight="1">
      <c r="B170" s="3" t="s">
        <v>8</v>
      </c>
      <c r="C170" s="6">
        <v>255.59</v>
      </c>
      <c r="D170" s="7">
        <v>133.12</v>
      </c>
    </row>
    <row r="171" spans="2:4" ht="12" customHeight="1">
      <c r="B171" s="3" t="s">
        <v>37</v>
      </c>
      <c r="C171" s="6">
        <v>72.92</v>
      </c>
      <c r="D171" s="7">
        <v>37.98</v>
      </c>
    </row>
    <row r="172" spans="2:4" ht="12" customHeight="1">
      <c r="B172" s="3" t="s">
        <v>9</v>
      </c>
      <c r="C172" s="7">
        <v>29.41</v>
      </c>
      <c r="D172" s="7">
        <v>32.95</v>
      </c>
    </row>
    <row r="173" spans="2:4" ht="12" customHeight="1">
      <c r="B173" s="3" t="s">
        <v>10</v>
      </c>
      <c r="C173" s="7">
        <v>39814.29</v>
      </c>
      <c r="D173" s="7">
        <v>705.21</v>
      </c>
    </row>
    <row r="174" spans="2:4" ht="12" customHeight="1" thickBot="1">
      <c r="B174" s="3" t="s">
        <v>141</v>
      </c>
      <c r="C174" s="6">
        <v>637.44</v>
      </c>
      <c r="D174" s="7">
        <v>332</v>
      </c>
    </row>
    <row r="175" spans="1:4" ht="12" customHeight="1">
      <c r="A175" s="36" t="s">
        <v>132</v>
      </c>
      <c r="B175" s="37" t="s">
        <v>133</v>
      </c>
      <c r="C175" s="38"/>
      <c r="D175" s="39" t="s">
        <v>136</v>
      </c>
    </row>
    <row r="176" spans="1:4" ht="12" customHeight="1">
      <c r="A176" s="3" t="s">
        <v>205</v>
      </c>
      <c r="B176" s="5" t="s">
        <v>134</v>
      </c>
      <c r="C176" s="19"/>
      <c r="D176" s="5"/>
    </row>
    <row r="177" spans="2:4" ht="12" customHeight="1">
      <c r="B177" s="5" t="s">
        <v>135</v>
      </c>
      <c r="C177" s="19"/>
      <c r="D177" s="5"/>
    </row>
    <row r="178" spans="2:4" ht="12" customHeight="1">
      <c r="B178" s="5"/>
      <c r="C178" s="19"/>
      <c r="D178" s="5"/>
    </row>
    <row r="179" spans="1:4" s="13" customFormat="1" ht="13.5" customHeight="1">
      <c r="A179" s="72" t="s">
        <v>206</v>
      </c>
      <c r="B179" s="72"/>
      <c r="C179" s="72"/>
      <c r="D179" s="72"/>
    </row>
    <row r="180" spans="1:4" s="13" customFormat="1" ht="12" customHeight="1">
      <c r="A180" s="72" t="s">
        <v>201</v>
      </c>
      <c r="B180" s="72"/>
      <c r="C180" s="72"/>
      <c r="D180" s="72"/>
    </row>
    <row r="181" spans="1:4" ht="12" customHeight="1">
      <c r="A181" s="59"/>
      <c r="B181" s="60"/>
      <c r="C181" s="61" t="s">
        <v>0</v>
      </c>
      <c r="D181" s="62" t="s">
        <v>1</v>
      </c>
    </row>
    <row r="182" spans="1:4" ht="12" customHeight="1">
      <c r="A182" s="63" t="s">
        <v>142</v>
      </c>
      <c r="B182" s="64" t="s">
        <v>2</v>
      </c>
      <c r="C182" s="61" t="s">
        <v>3</v>
      </c>
      <c r="D182" s="62" t="s">
        <v>131</v>
      </c>
    </row>
    <row r="183" spans="1:4" ht="12" customHeight="1">
      <c r="A183" s="63"/>
      <c r="B183" s="64"/>
      <c r="C183" s="61" t="s">
        <v>156</v>
      </c>
      <c r="D183" s="62" t="s">
        <v>156</v>
      </c>
    </row>
    <row r="184" spans="1:4" ht="12" customHeight="1">
      <c r="A184" s="3" t="s">
        <v>145</v>
      </c>
      <c r="B184" s="3" t="s">
        <v>179</v>
      </c>
      <c r="C184" s="6">
        <v>776.64</v>
      </c>
      <c r="D184" s="7">
        <v>404.5</v>
      </c>
    </row>
    <row r="185" spans="2:4" ht="12" customHeight="1">
      <c r="B185" s="3" t="s">
        <v>11</v>
      </c>
      <c r="C185" s="6">
        <v>34.33</v>
      </c>
      <c r="D185" s="7">
        <v>17.88</v>
      </c>
    </row>
    <row r="186" spans="2:4" ht="12" customHeight="1">
      <c r="B186" s="3" t="s">
        <v>44</v>
      </c>
      <c r="C186" s="6">
        <v>20.16</v>
      </c>
      <c r="D186" s="7">
        <v>10.5</v>
      </c>
    </row>
    <row r="187" spans="2:4" ht="12" customHeight="1">
      <c r="B187" s="3" t="s">
        <v>13</v>
      </c>
      <c r="C187" s="6">
        <v>339.84</v>
      </c>
      <c r="D187" s="7">
        <v>177</v>
      </c>
    </row>
    <row r="188" spans="2:4" ht="12" customHeight="1">
      <c r="B188" s="3" t="s">
        <v>178</v>
      </c>
      <c r="C188" s="6">
        <v>208.32</v>
      </c>
      <c r="D188" s="7">
        <v>108.5</v>
      </c>
    </row>
    <row r="189" spans="2:4" ht="12" customHeight="1">
      <c r="B189" s="3" t="s">
        <v>47</v>
      </c>
      <c r="C189" s="6">
        <v>759.36</v>
      </c>
      <c r="D189" s="7">
        <v>395.5</v>
      </c>
    </row>
    <row r="190" spans="2:4" ht="12" customHeight="1">
      <c r="B190" s="3" t="s">
        <v>181</v>
      </c>
      <c r="C190" s="6">
        <v>86.4</v>
      </c>
      <c r="D190" s="7">
        <v>45</v>
      </c>
    </row>
    <row r="191" spans="2:4" ht="12" customHeight="1">
      <c r="B191" s="3" t="s">
        <v>180</v>
      </c>
      <c r="C191" s="6">
        <v>237.12</v>
      </c>
      <c r="D191" s="7">
        <v>123.5</v>
      </c>
    </row>
    <row r="192" spans="2:4" ht="12" customHeight="1">
      <c r="B192" s="3" t="s">
        <v>14</v>
      </c>
      <c r="C192" s="7">
        <v>467.4</v>
      </c>
      <c r="D192" s="7">
        <v>72.53</v>
      </c>
    </row>
    <row r="193" spans="2:4" ht="12" customHeight="1">
      <c r="B193" s="3" t="s">
        <v>108</v>
      </c>
      <c r="C193" s="6">
        <v>15.9</v>
      </c>
      <c r="D193" s="7">
        <v>8.28</v>
      </c>
    </row>
    <row r="194" spans="2:4" ht="12" customHeight="1">
      <c r="B194" s="3" t="s">
        <v>28</v>
      </c>
      <c r="C194" s="6">
        <v>33.18</v>
      </c>
      <c r="D194" s="7">
        <v>17.28</v>
      </c>
    </row>
    <row r="195" spans="2:4" ht="12" customHeight="1">
      <c r="B195" s="3" t="s">
        <v>104</v>
      </c>
      <c r="C195" s="6">
        <v>17.66</v>
      </c>
      <c r="D195" s="7">
        <v>9.2</v>
      </c>
    </row>
    <row r="196" spans="2:4" ht="12" customHeight="1">
      <c r="B196" s="3" t="s">
        <v>21</v>
      </c>
      <c r="C196" s="6">
        <v>175.26</v>
      </c>
      <c r="D196" s="7">
        <v>91.28</v>
      </c>
    </row>
    <row r="197" spans="2:4" ht="12" customHeight="1">
      <c r="B197" s="3" t="s">
        <v>209</v>
      </c>
      <c r="C197" s="6">
        <v>222.14</v>
      </c>
      <c r="D197" s="7">
        <v>115.7</v>
      </c>
    </row>
    <row r="198" ht="6.75" customHeight="1"/>
    <row r="199" spans="1:4" ht="12" customHeight="1">
      <c r="A199" s="1" t="s">
        <v>82</v>
      </c>
      <c r="C199" s="4">
        <f>SUM(C200:C229)</f>
        <v>227481.43999999997</v>
      </c>
      <c r="D199" s="4">
        <f>SUM(D200:D229)</f>
        <v>57475.81000000001</v>
      </c>
    </row>
    <row r="200" spans="1:4" s="24" customFormat="1" ht="12" customHeight="1">
      <c r="A200" s="25"/>
      <c r="B200" s="16" t="s">
        <v>112</v>
      </c>
      <c r="C200" s="26">
        <v>493.44</v>
      </c>
      <c r="D200" s="17">
        <v>257</v>
      </c>
    </row>
    <row r="201" spans="2:4" ht="12" customHeight="1">
      <c r="B201" s="3" t="s">
        <v>176</v>
      </c>
      <c r="C201" s="30">
        <v>23.48</v>
      </c>
      <c r="D201" s="6">
        <v>12.33</v>
      </c>
    </row>
    <row r="202" spans="2:4" ht="12" customHeight="1">
      <c r="B202" s="3" t="s">
        <v>83</v>
      </c>
      <c r="C202" s="30">
        <v>248</v>
      </c>
      <c r="D202" s="7">
        <v>68</v>
      </c>
    </row>
    <row r="203" spans="2:4" ht="12" customHeight="1">
      <c r="B203" s="3" t="s">
        <v>60</v>
      </c>
      <c r="C203" s="30">
        <v>171</v>
      </c>
      <c r="D203" s="6">
        <v>89.06</v>
      </c>
    </row>
    <row r="204" spans="2:4" ht="12" customHeight="1">
      <c r="B204" s="3" t="s">
        <v>35</v>
      </c>
      <c r="C204" s="31">
        <v>50128</v>
      </c>
      <c r="D204" s="7">
        <v>27246</v>
      </c>
    </row>
    <row r="205" spans="2:4" ht="12" customHeight="1">
      <c r="B205" s="3" t="s">
        <v>155</v>
      </c>
      <c r="C205" s="31">
        <v>4598</v>
      </c>
      <c r="D205" s="6">
        <v>42</v>
      </c>
    </row>
    <row r="206" spans="2:4" ht="12" customHeight="1">
      <c r="B206" s="3" t="s">
        <v>5</v>
      </c>
      <c r="C206" s="30">
        <v>441</v>
      </c>
      <c r="D206" s="6">
        <v>229.69</v>
      </c>
    </row>
    <row r="207" spans="2:4" ht="12" customHeight="1">
      <c r="B207" s="3" t="s">
        <v>6</v>
      </c>
      <c r="C207" s="31">
        <v>5050</v>
      </c>
      <c r="D207" s="7">
        <v>102</v>
      </c>
    </row>
    <row r="208" spans="2:4" ht="12" customHeight="1">
      <c r="B208" s="3" t="s">
        <v>8</v>
      </c>
      <c r="C208" s="31">
        <v>23602</v>
      </c>
      <c r="D208" s="7">
        <v>9262</v>
      </c>
    </row>
    <row r="209" spans="2:4" ht="12" customHeight="1">
      <c r="B209" s="3" t="s">
        <v>37</v>
      </c>
      <c r="C209" s="31">
        <v>13058</v>
      </c>
      <c r="D209" s="7">
        <v>637</v>
      </c>
    </row>
    <row r="210" spans="2:4" ht="12" customHeight="1">
      <c r="B210" s="3" t="s">
        <v>9</v>
      </c>
      <c r="C210" s="31">
        <v>26083</v>
      </c>
      <c r="D210" s="7">
        <v>13470</v>
      </c>
    </row>
    <row r="211" spans="2:4" ht="12" customHeight="1">
      <c r="B211" s="3" t="s">
        <v>41</v>
      </c>
      <c r="C211" s="30">
        <v>1539</v>
      </c>
      <c r="D211" s="6">
        <v>801.56</v>
      </c>
    </row>
    <row r="212" spans="2:4" ht="12" customHeight="1">
      <c r="B212" s="3" t="s">
        <v>190</v>
      </c>
      <c r="C212" s="30">
        <v>242</v>
      </c>
      <c r="D212" s="6">
        <v>126.04</v>
      </c>
    </row>
    <row r="213" spans="2:4" ht="12" customHeight="1">
      <c r="B213" s="3" t="s">
        <v>11</v>
      </c>
      <c r="C213" s="31">
        <v>2174</v>
      </c>
      <c r="D213" s="7">
        <v>139</v>
      </c>
    </row>
    <row r="214" spans="2:4" ht="12" customHeight="1">
      <c r="B214" s="3" t="s">
        <v>84</v>
      </c>
      <c r="C214" s="31">
        <v>2692</v>
      </c>
      <c r="D214" s="7">
        <v>626</v>
      </c>
    </row>
    <row r="215" spans="2:4" ht="12" customHeight="1">
      <c r="B215" s="3" t="s">
        <v>13</v>
      </c>
      <c r="C215" s="30">
        <v>82513</v>
      </c>
      <c r="D215" s="7">
        <v>504</v>
      </c>
    </row>
    <row r="216" spans="1:4" s="24" customFormat="1" ht="12" customHeight="1">
      <c r="A216" s="16"/>
      <c r="B216" s="16" t="s">
        <v>85</v>
      </c>
      <c r="C216" s="27">
        <v>100</v>
      </c>
      <c r="D216" s="17">
        <v>10</v>
      </c>
    </row>
    <row r="217" spans="2:4" ht="12" customHeight="1">
      <c r="B217" s="3" t="s">
        <v>86</v>
      </c>
      <c r="C217" s="31">
        <v>671</v>
      </c>
      <c r="D217" s="7">
        <v>7</v>
      </c>
    </row>
    <row r="218" spans="2:4" ht="12" customHeight="1">
      <c r="B218" s="3" t="s">
        <v>14</v>
      </c>
      <c r="C218" s="31">
        <v>3654</v>
      </c>
      <c r="D218" s="7">
        <v>1013</v>
      </c>
    </row>
    <row r="219" spans="2:4" ht="12" customHeight="1">
      <c r="B219" s="3" t="s">
        <v>87</v>
      </c>
      <c r="C219" s="30">
        <v>23</v>
      </c>
      <c r="D219" s="6">
        <v>11.98</v>
      </c>
    </row>
    <row r="220" spans="2:4" ht="12" customHeight="1">
      <c r="B220" s="3" t="s">
        <v>88</v>
      </c>
      <c r="C220" s="30">
        <v>155</v>
      </c>
      <c r="D220" s="6">
        <v>80.73</v>
      </c>
    </row>
    <row r="221" spans="2:4" ht="12" customHeight="1">
      <c r="B221" s="3" t="s">
        <v>52</v>
      </c>
      <c r="C221" s="30">
        <v>89</v>
      </c>
      <c r="D221" s="7">
        <v>17</v>
      </c>
    </row>
    <row r="222" spans="1:4" s="24" customFormat="1" ht="12" customHeight="1">
      <c r="A222" s="16"/>
      <c r="B222" s="16" t="s">
        <v>67</v>
      </c>
      <c r="C222" s="27">
        <v>594</v>
      </c>
      <c r="D222" s="17">
        <v>11.36</v>
      </c>
    </row>
    <row r="223" spans="2:4" ht="12" customHeight="1">
      <c r="B223" s="3" t="s">
        <v>53</v>
      </c>
      <c r="C223" s="30">
        <v>45</v>
      </c>
      <c r="D223" s="6">
        <v>23.44</v>
      </c>
    </row>
    <row r="224" spans="2:4" ht="12" customHeight="1">
      <c r="B224" s="3" t="s">
        <v>151</v>
      </c>
      <c r="C224" s="30">
        <v>23</v>
      </c>
      <c r="D224" s="6">
        <v>11.98</v>
      </c>
    </row>
    <row r="225" spans="2:4" ht="12" customHeight="1">
      <c r="B225" s="3" t="s">
        <v>89</v>
      </c>
      <c r="C225" s="30">
        <v>1757</v>
      </c>
      <c r="D225" s="7">
        <v>108</v>
      </c>
    </row>
    <row r="226" spans="2:4" ht="12" customHeight="1">
      <c r="B226" s="3" t="s">
        <v>21</v>
      </c>
      <c r="C226" s="31">
        <v>5880</v>
      </c>
      <c r="D226" s="7">
        <v>2172</v>
      </c>
    </row>
    <row r="227" spans="2:4" ht="12" customHeight="1">
      <c r="B227" s="3" t="s">
        <v>68</v>
      </c>
      <c r="C227" s="30">
        <v>1014</v>
      </c>
      <c r="D227" s="6">
        <v>189</v>
      </c>
    </row>
    <row r="228" spans="2:4" ht="12" customHeight="1">
      <c r="B228" s="3" t="s">
        <v>189</v>
      </c>
      <c r="C228" s="30">
        <v>363</v>
      </c>
      <c r="D228" s="6">
        <v>189</v>
      </c>
    </row>
    <row r="229" spans="2:5" ht="12" customHeight="1">
      <c r="B229" s="3" t="s">
        <v>209</v>
      </c>
      <c r="C229" s="30">
        <v>57.52</v>
      </c>
      <c r="D229" s="6">
        <v>19.64</v>
      </c>
      <c r="E229" s="29"/>
    </row>
    <row r="230" spans="3:4" ht="5.25" customHeight="1">
      <c r="C230" s="30"/>
      <c r="D230" s="7"/>
    </row>
    <row r="231" spans="1:4" ht="12" customHeight="1">
      <c r="A231" s="1" t="s">
        <v>90</v>
      </c>
      <c r="C231" s="12">
        <f>SUM(C232:C271)</f>
        <v>103777.81999999999</v>
      </c>
      <c r="D231" s="12">
        <f>SUM(D232:D271)</f>
        <v>54050.94</v>
      </c>
    </row>
    <row r="232" spans="2:4" ht="12" customHeight="1">
      <c r="B232" s="3" t="s">
        <v>91</v>
      </c>
      <c r="C232" s="6">
        <v>2648.26</v>
      </c>
      <c r="D232" s="7">
        <v>1379.3</v>
      </c>
    </row>
    <row r="233" spans="1:4" ht="12" customHeight="1" thickBot="1">
      <c r="A233" s="14"/>
      <c r="B233" s="14" t="s">
        <v>150</v>
      </c>
      <c r="C233" s="28">
        <v>1109.26</v>
      </c>
      <c r="D233" s="15">
        <v>577.74</v>
      </c>
    </row>
    <row r="234" spans="1:4" ht="12" customHeight="1">
      <c r="A234" s="3" t="s">
        <v>132</v>
      </c>
      <c r="B234" s="5" t="s">
        <v>133</v>
      </c>
      <c r="C234" s="19"/>
      <c r="D234" s="8" t="s">
        <v>136</v>
      </c>
    </row>
    <row r="235" spans="1:4" ht="12" customHeight="1">
      <c r="A235" s="3" t="s">
        <v>205</v>
      </c>
      <c r="B235" s="5" t="s">
        <v>134</v>
      </c>
      <c r="C235" s="19"/>
      <c r="D235" s="5"/>
    </row>
    <row r="236" spans="2:4" ht="12" customHeight="1">
      <c r="B236" s="5" t="s">
        <v>135</v>
      </c>
      <c r="C236" s="19"/>
      <c r="D236" s="5"/>
    </row>
    <row r="237" spans="2:4" ht="6.75" customHeight="1">
      <c r="B237" s="5"/>
      <c r="C237" s="19"/>
      <c r="D237" s="5"/>
    </row>
    <row r="238" spans="1:4" s="13" customFormat="1" ht="13.5" customHeight="1">
      <c r="A238" s="72" t="s">
        <v>206</v>
      </c>
      <c r="B238" s="72"/>
      <c r="C238" s="72"/>
      <c r="D238" s="72"/>
    </row>
    <row r="239" spans="1:4" s="13" customFormat="1" ht="12" customHeight="1">
      <c r="A239" s="72" t="s">
        <v>201</v>
      </c>
      <c r="B239" s="72"/>
      <c r="C239" s="72"/>
      <c r="D239" s="72"/>
    </row>
    <row r="240" spans="1:4" ht="12" customHeight="1">
      <c r="A240" s="59"/>
      <c r="B240" s="60"/>
      <c r="C240" s="61" t="s">
        <v>0</v>
      </c>
      <c r="D240" s="62" t="s">
        <v>1</v>
      </c>
    </row>
    <row r="241" spans="1:4" ht="12" customHeight="1">
      <c r="A241" s="63" t="s">
        <v>142</v>
      </c>
      <c r="B241" s="64" t="s">
        <v>2</v>
      </c>
      <c r="C241" s="61" t="s">
        <v>3</v>
      </c>
      <c r="D241" s="62" t="s">
        <v>131</v>
      </c>
    </row>
    <row r="242" spans="1:4" ht="12" customHeight="1">
      <c r="A242" s="63"/>
      <c r="B242" s="64"/>
      <c r="C242" s="61" t="s">
        <v>156</v>
      </c>
      <c r="D242" s="62" t="s">
        <v>156</v>
      </c>
    </row>
    <row r="243" spans="1:4" ht="12" customHeight="1">
      <c r="A243" s="3" t="s">
        <v>203</v>
      </c>
      <c r="B243" s="3" t="s">
        <v>92</v>
      </c>
      <c r="C243" s="6">
        <v>205.23</v>
      </c>
      <c r="D243" s="7">
        <v>106.89</v>
      </c>
    </row>
    <row r="244" spans="2:4" ht="12" customHeight="1">
      <c r="B244" s="3" t="s">
        <v>154</v>
      </c>
      <c r="C244" s="6">
        <v>27.13</v>
      </c>
      <c r="D244" s="7">
        <v>14.13</v>
      </c>
    </row>
    <row r="245" spans="2:4" ht="12" customHeight="1">
      <c r="B245" s="3" t="s">
        <v>35</v>
      </c>
      <c r="C245" s="6">
        <v>7303.8</v>
      </c>
      <c r="D245" s="7">
        <v>3804.06</v>
      </c>
    </row>
    <row r="246" spans="2:4" ht="12" customHeight="1">
      <c r="B246" s="3" t="s">
        <v>6</v>
      </c>
      <c r="C246" s="6">
        <v>2538.72</v>
      </c>
      <c r="D246" s="7">
        <v>1322.25</v>
      </c>
    </row>
    <row r="247" spans="2:4" ht="12" customHeight="1">
      <c r="B247" s="3" t="s">
        <v>97</v>
      </c>
      <c r="C247" s="6">
        <v>14432.01</v>
      </c>
      <c r="D247" s="7">
        <v>7516.67</v>
      </c>
    </row>
    <row r="248" spans="2:4" ht="12" customHeight="1">
      <c r="B248" s="3" t="s">
        <v>37</v>
      </c>
      <c r="C248" s="6">
        <v>1369.75</v>
      </c>
      <c r="D248" s="7">
        <v>713.41</v>
      </c>
    </row>
    <row r="249" spans="2:4" ht="12" customHeight="1">
      <c r="B249" s="3" t="s">
        <v>38</v>
      </c>
      <c r="C249" s="6">
        <v>274.66</v>
      </c>
      <c r="D249" s="7">
        <v>143.05</v>
      </c>
    </row>
    <row r="250" spans="2:4" ht="12" customHeight="1">
      <c r="B250" s="3" t="s">
        <v>9</v>
      </c>
      <c r="C250" s="6">
        <v>142.08</v>
      </c>
      <c r="D250" s="7">
        <v>74</v>
      </c>
    </row>
    <row r="251" spans="2:4" ht="12" customHeight="1">
      <c r="B251" s="3" t="s">
        <v>40</v>
      </c>
      <c r="C251" s="6">
        <v>40.3</v>
      </c>
      <c r="D251" s="7">
        <v>20.99</v>
      </c>
    </row>
    <row r="252" spans="2:4" ht="12" customHeight="1">
      <c r="B252" s="3" t="s">
        <v>199</v>
      </c>
      <c r="C252" s="6">
        <v>307.16</v>
      </c>
      <c r="D252" s="7">
        <v>159.98</v>
      </c>
    </row>
    <row r="253" spans="2:4" ht="12" customHeight="1">
      <c r="B253" s="3" t="s">
        <v>11</v>
      </c>
      <c r="C253" s="6">
        <v>2322.45</v>
      </c>
      <c r="D253" s="7">
        <v>1209.61</v>
      </c>
    </row>
    <row r="254" spans="2:4" ht="12" customHeight="1">
      <c r="B254" s="3" t="s">
        <v>12</v>
      </c>
      <c r="C254" s="6">
        <v>438.84</v>
      </c>
      <c r="D254" s="7">
        <v>228.56</v>
      </c>
    </row>
    <row r="255" spans="2:4" ht="12" customHeight="1">
      <c r="B255" s="3" t="s">
        <v>44</v>
      </c>
      <c r="C255" s="6">
        <v>128.68</v>
      </c>
      <c r="D255" s="7">
        <v>67.02</v>
      </c>
    </row>
    <row r="256" spans="2:4" ht="12" customHeight="1">
      <c r="B256" s="3" t="s">
        <v>13</v>
      </c>
      <c r="C256" s="6">
        <v>4838.4</v>
      </c>
      <c r="D256" s="7">
        <v>2520</v>
      </c>
    </row>
    <row r="257" spans="2:4" ht="12" customHeight="1">
      <c r="B257" s="3" t="s">
        <v>47</v>
      </c>
      <c r="C257" s="6">
        <v>1450.85</v>
      </c>
      <c r="D257" s="7">
        <v>755.65</v>
      </c>
    </row>
    <row r="258" spans="2:4" ht="12" customHeight="1">
      <c r="B258" s="3" t="s">
        <v>200</v>
      </c>
      <c r="C258" s="6">
        <v>33.52</v>
      </c>
      <c r="D258" s="7">
        <v>17.46</v>
      </c>
    </row>
    <row r="259" spans="1:4" s="24" customFormat="1" ht="12" customHeight="1">
      <c r="A259" s="16"/>
      <c r="B259" s="16" t="s">
        <v>93</v>
      </c>
      <c r="C259" s="26">
        <v>2621.82</v>
      </c>
      <c r="D259" s="17">
        <v>1365.53</v>
      </c>
    </row>
    <row r="260" spans="2:4" ht="12" customHeight="1">
      <c r="B260" s="3" t="s">
        <v>14</v>
      </c>
      <c r="C260" s="6">
        <v>1268.06</v>
      </c>
      <c r="D260" s="7">
        <v>660.45</v>
      </c>
    </row>
    <row r="261" spans="2:4" ht="12" customHeight="1">
      <c r="B261" s="3" t="s">
        <v>138</v>
      </c>
      <c r="C261" s="6">
        <v>1393.13</v>
      </c>
      <c r="D261" s="7">
        <v>725.59</v>
      </c>
    </row>
    <row r="262" spans="2:4" ht="12" customHeight="1">
      <c r="B262" s="3" t="s">
        <v>198</v>
      </c>
      <c r="C262" s="6">
        <v>160.4</v>
      </c>
      <c r="D262" s="7">
        <v>83.54</v>
      </c>
    </row>
    <row r="263" spans="2:4" ht="12" customHeight="1">
      <c r="B263" s="3" t="s">
        <v>52</v>
      </c>
      <c r="C263" s="6">
        <v>8200.03</v>
      </c>
      <c r="D263" s="7">
        <v>4270.85</v>
      </c>
    </row>
    <row r="264" spans="2:4" ht="12" customHeight="1">
      <c r="B264" s="3" t="s">
        <v>67</v>
      </c>
      <c r="C264" s="6">
        <v>1079.17</v>
      </c>
      <c r="D264" s="7">
        <v>562.07</v>
      </c>
    </row>
    <row r="265" spans="2:4" ht="12" customHeight="1">
      <c r="B265" s="3" t="s">
        <v>151</v>
      </c>
      <c r="C265" s="6">
        <v>12.61</v>
      </c>
      <c r="D265" s="7">
        <v>6.57</v>
      </c>
    </row>
    <row r="266" spans="2:4" ht="12" customHeight="1">
      <c r="B266" s="3" t="s">
        <v>94</v>
      </c>
      <c r="C266" s="6">
        <v>1995.57</v>
      </c>
      <c r="D266" s="7">
        <v>1039.36</v>
      </c>
    </row>
    <row r="267" spans="2:4" ht="12" customHeight="1">
      <c r="B267" s="3" t="s">
        <v>56</v>
      </c>
      <c r="C267" s="6">
        <v>552.58</v>
      </c>
      <c r="D267" s="7">
        <v>287.8</v>
      </c>
    </row>
    <row r="268" spans="2:4" ht="12" customHeight="1">
      <c r="B268" s="3" t="s">
        <v>57</v>
      </c>
      <c r="C268" s="6">
        <v>284.24</v>
      </c>
      <c r="D268" s="7">
        <v>148.04</v>
      </c>
    </row>
    <row r="269" spans="2:4" ht="12" customHeight="1">
      <c r="B269" s="3" t="s">
        <v>152</v>
      </c>
      <c r="C269" s="6">
        <v>745.21</v>
      </c>
      <c r="D269" s="7">
        <v>388.13</v>
      </c>
    </row>
    <row r="270" spans="2:4" ht="12" customHeight="1">
      <c r="B270" s="3" t="s">
        <v>21</v>
      </c>
      <c r="C270" s="6">
        <v>38148.15</v>
      </c>
      <c r="D270" s="7">
        <v>19868.83</v>
      </c>
    </row>
    <row r="271" spans="2:4" ht="12" customHeight="1">
      <c r="B271" s="3" t="s">
        <v>209</v>
      </c>
      <c r="C271" s="6">
        <v>7705.75</v>
      </c>
      <c r="D271" s="7">
        <v>4013.41</v>
      </c>
    </row>
    <row r="272" spans="3:4" ht="6" customHeight="1">
      <c r="C272" s="7"/>
      <c r="D272" s="7"/>
    </row>
    <row r="273" spans="1:4" ht="12" customHeight="1">
      <c r="A273" s="1" t="s">
        <v>95</v>
      </c>
      <c r="C273" s="4">
        <f>SUM(C274:C313)</f>
        <v>138026.88</v>
      </c>
      <c r="D273" s="4">
        <f>SUM(D274:D313)</f>
        <v>71889</v>
      </c>
    </row>
    <row r="274" spans="2:4" ht="12" customHeight="1">
      <c r="B274" s="3" t="s">
        <v>32</v>
      </c>
      <c r="C274" s="6">
        <v>61.44</v>
      </c>
      <c r="D274" s="7">
        <v>32</v>
      </c>
    </row>
    <row r="275" spans="2:4" ht="12" customHeight="1">
      <c r="B275" s="3" t="s">
        <v>96</v>
      </c>
      <c r="C275" s="6">
        <v>46.08</v>
      </c>
      <c r="D275" s="7">
        <v>24</v>
      </c>
    </row>
    <row r="276" spans="2:4" ht="12" customHeight="1">
      <c r="B276" s="3" t="s">
        <v>59</v>
      </c>
      <c r="C276" s="6">
        <v>207.36</v>
      </c>
      <c r="D276" s="7">
        <v>108</v>
      </c>
    </row>
    <row r="277" spans="2:4" ht="12" customHeight="1">
      <c r="B277" s="3" t="s">
        <v>60</v>
      </c>
      <c r="C277" s="6">
        <v>1324.8</v>
      </c>
      <c r="D277" s="7">
        <v>690</v>
      </c>
    </row>
    <row r="278" spans="2:4" ht="12" customHeight="1">
      <c r="B278" s="3" t="s">
        <v>35</v>
      </c>
      <c r="C278" s="6">
        <v>117.12</v>
      </c>
      <c r="D278" s="7">
        <v>61</v>
      </c>
    </row>
    <row r="279" spans="2:4" ht="12" customHeight="1">
      <c r="B279" s="3" t="s">
        <v>6</v>
      </c>
      <c r="C279" s="6">
        <v>40.32</v>
      </c>
      <c r="D279" s="6">
        <v>21</v>
      </c>
    </row>
    <row r="280" spans="2:4" ht="12" customHeight="1">
      <c r="B280" s="3" t="s">
        <v>97</v>
      </c>
      <c r="C280" s="6">
        <v>802.56</v>
      </c>
      <c r="D280" s="7">
        <v>418</v>
      </c>
    </row>
    <row r="281" spans="1:4" s="24" customFormat="1" ht="12" customHeight="1">
      <c r="A281" s="16"/>
      <c r="B281" s="3" t="s">
        <v>63</v>
      </c>
      <c r="C281" s="6">
        <v>522.24</v>
      </c>
      <c r="D281" s="7">
        <v>272</v>
      </c>
    </row>
    <row r="282" spans="2:4" ht="12" customHeight="1">
      <c r="B282" s="16" t="s">
        <v>71</v>
      </c>
      <c r="C282" s="6">
        <v>410.88</v>
      </c>
      <c r="D282" s="17">
        <v>214</v>
      </c>
    </row>
    <row r="283" spans="2:4" ht="12" customHeight="1">
      <c r="B283" s="3" t="s">
        <v>37</v>
      </c>
      <c r="C283" s="6">
        <v>255.36</v>
      </c>
      <c r="D283" s="7">
        <v>133</v>
      </c>
    </row>
    <row r="284" spans="2:4" ht="12" customHeight="1">
      <c r="B284" s="3" t="s">
        <v>9</v>
      </c>
      <c r="C284" s="6">
        <v>483.84</v>
      </c>
      <c r="D284" s="7">
        <v>252</v>
      </c>
    </row>
    <row r="285" spans="2:4" ht="12" customHeight="1">
      <c r="B285" s="3" t="s">
        <v>72</v>
      </c>
      <c r="C285" s="6">
        <v>3671.04</v>
      </c>
      <c r="D285" s="7">
        <v>1912</v>
      </c>
    </row>
    <row r="286" spans="2:4" ht="12" customHeight="1">
      <c r="B286" s="3" t="s">
        <v>73</v>
      </c>
      <c r="C286" s="6">
        <v>32.64</v>
      </c>
      <c r="D286" s="7">
        <v>17</v>
      </c>
    </row>
    <row r="287" spans="1:4" s="24" customFormat="1" ht="12" customHeight="1">
      <c r="A287" s="16"/>
      <c r="B287" s="16" t="s">
        <v>41</v>
      </c>
      <c r="C287" s="6">
        <v>2246.4</v>
      </c>
      <c r="D287" s="17">
        <v>1170</v>
      </c>
    </row>
    <row r="288" spans="2:4" ht="12" customHeight="1">
      <c r="B288" s="3" t="s">
        <v>11</v>
      </c>
      <c r="C288" s="6">
        <v>4076.16</v>
      </c>
      <c r="D288" s="7">
        <v>2123</v>
      </c>
    </row>
    <row r="289" spans="1:4" s="24" customFormat="1" ht="12" customHeight="1">
      <c r="A289" s="16"/>
      <c r="B289" s="16" t="s">
        <v>158</v>
      </c>
      <c r="C289" s="26">
        <v>270.72</v>
      </c>
      <c r="D289" s="17">
        <v>141</v>
      </c>
    </row>
    <row r="290" spans="2:4" ht="12" customHeight="1">
      <c r="B290" s="3" t="s">
        <v>159</v>
      </c>
      <c r="C290" s="6">
        <v>32.64</v>
      </c>
      <c r="D290" s="7">
        <v>17</v>
      </c>
    </row>
    <row r="291" spans="2:4" ht="12" customHeight="1">
      <c r="B291" s="3" t="s">
        <v>13</v>
      </c>
      <c r="C291" s="6">
        <v>1820.16</v>
      </c>
      <c r="D291" s="7">
        <v>948</v>
      </c>
    </row>
    <row r="292" spans="1:4" ht="12" customHeight="1" thickBot="1">
      <c r="A292" s="14"/>
      <c r="B292" s="14" t="s">
        <v>86</v>
      </c>
      <c r="C292" s="28">
        <v>266.88</v>
      </c>
      <c r="D292" s="15">
        <v>139</v>
      </c>
    </row>
    <row r="293" spans="1:4" ht="12" customHeight="1">
      <c r="A293" s="3" t="s">
        <v>132</v>
      </c>
      <c r="B293" s="5" t="s">
        <v>133</v>
      </c>
      <c r="C293" s="19"/>
      <c r="D293" s="8" t="s">
        <v>136</v>
      </c>
    </row>
    <row r="294" spans="1:4" ht="12" customHeight="1">
      <c r="A294" s="3" t="s">
        <v>205</v>
      </c>
      <c r="B294" s="5" t="s">
        <v>134</v>
      </c>
      <c r="C294" s="19"/>
      <c r="D294" s="5"/>
    </row>
    <row r="295" spans="2:4" ht="12" customHeight="1">
      <c r="B295" s="5" t="s">
        <v>135</v>
      </c>
      <c r="C295" s="19"/>
      <c r="D295" s="5"/>
    </row>
    <row r="296" spans="2:4" ht="12" customHeight="1">
      <c r="B296" s="5"/>
      <c r="C296" s="19"/>
      <c r="D296" s="5"/>
    </row>
    <row r="297" spans="1:4" s="13" customFormat="1" ht="13.5" customHeight="1">
      <c r="A297" s="72" t="s">
        <v>206</v>
      </c>
      <c r="B297" s="72"/>
      <c r="C297" s="72"/>
      <c r="D297" s="72"/>
    </row>
    <row r="298" spans="1:4" s="13" customFormat="1" ht="12" customHeight="1">
      <c r="A298" s="72" t="s">
        <v>201</v>
      </c>
      <c r="B298" s="72"/>
      <c r="C298" s="72"/>
      <c r="D298" s="72"/>
    </row>
    <row r="299" spans="1:4" ht="12" customHeight="1">
      <c r="A299" s="59"/>
      <c r="B299" s="60"/>
      <c r="C299" s="61" t="s">
        <v>0</v>
      </c>
      <c r="D299" s="62" t="s">
        <v>1</v>
      </c>
    </row>
    <row r="300" spans="1:4" ht="12" customHeight="1">
      <c r="A300" s="63" t="s">
        <v>142</v>
      </c>
      <c r="B300" s="64" t="s">
        <v>2</v>
      </c>
      <c r="C300" s="61" t="s">
        <v>3</v>
      </c>
      <c r="D300" s="62" t="s">
        <v>131</v>
      </c>
    </row>
    <row r="301" spans="1:4" ht="12" customHeight="1">
      <c r="A301" s="63"/>
      <c r="B301" s="64"/>
      <c r="C301" s="61" t="s">
        <v>156</v>
      </c>
      <c r="D301" s="62" t="s">
        <v>156</v>
      </c>
    </row>
    <row r="302" spans="1:4" ht="12" customHeight="1">
      <c r="A302" s="3" t="s">
        <v>147</v>
      </c>
      <c r="B302" s="3" t="s">
        <v>47</v>
      </c>
      <c r="C302" s="6">
        <v>46.08</v>
      </c>
      <c r="D302" s="7">
        <v>24</v>
      </c>
    </row>
    <row r="303" spans="2:4" ht="12" customHeight="1">
      <c r="B303" s="3" t="s">
        <v>14</v>
      </c>
      <c r="C303" s="6">
        <v>875.52</v>
      </c>
      <c r="D303" s="7">
        <v>456</v>
      </c>
    </row>
    <row r="304" spans="2:4" ht="12" customHeight="1">
      <c r="B304" s="3" t="s">
        <v>98</v>
      </c>
      <c r="C304" s="6">
        <v>78.72</v>
      </c>
      <c r="D304" s="7">
        <v>41</v>
      </c>
    </row>
    <row r="305" spans="2:4" ht="12" customHeight="1">
      <c r="B305" s="3" t="s">
        <v>100</v>
      </c>
      <c r="C305" s="6">
        <v>55.68</v>
      </c>
      <c r="D305" s="7">
        <v>29</v>
      </c>
    </row>
    <row r="306" spans="2:4" ht="12" customHeight="1">
      <c r="B306" s="3" t="s">
        <v>157</v>
      </c>
      <c r="C306" s="6">
        <v>44.16</v>
      </c>
      <c r="D306" s="7">
        <v>23</v>
      </c>
    </row>
    <row r="307" spans="2:4" ht="12" customHeight="1">
      <c r="B307" s="3" t="s">
        <v>52</v>
      </c>
      <c r="C307" s="6">
        <v>140.16</v>
      </c>
      <c r="D307" s="7">
        <v>73</v>
      </c>
    </row>
    <row r="308" spans="2:4" ht="12" customHeight="1">
      <c r="B308" s="3" t="s">
        <v>55</v>
      </c>
      <c r="C308" s="6">
        <v>42.24</v>
      </c>
      <c r="D308" s="7">
        <v>22</v>
      </c>
    </row>
    <row r="309" spans="2:4" ht="12" customHeight="1">
      <c r="B309" s="3" t="s">
        <v>76</v>
      </c>
      <c r="C309" s="6">
        <v>510.72</v>
      </c>
      <c r="D309" s="7">
        <v>266</v>
      </c>
    </row>
    <row r="310" spans="2:4" ht="12" customHeight="1">
      <c r="B310" s="3" t="s">
        <v>77</v>
      </c>
      <c r="C310" s="6">
        <v>68200.32</v>
      </c>
      <c r="D310" s="7">
        <v>35521</v>
      </c>
    </row>
    <row r="311" spans="2:4" ht="12" customHeight="1">
      <c r="B311" s="3" t="s">
        <v>21</v>
      </c>
      <c r="C311" s="6">
        <v>49238.4</v>
      </c>
      <c r="D311" s="7">
        <v>25645</v>
      </c>
    </row>
    <row r="312" spans="2:4" ht="12" customHeight="1">
      <c r="B312" s="3" t="s">
        <v>80</v>
      </c>
      <c r="C312" s="6">
        <v>92.16</v>
      </c>
      <c r="D312" s="7">
        <v>48</v>
      </c>
    </row>
    <row r="313" spans="2:4" ht="12" customHeight="1">
      <c r="B313" s="3" t="s">
        <v>209</v>
      </c>
      <c r="C313" s="6">
        <v>2014.08</v>
      </c>
      <c r="D313" s="7">
        <v>1049</v>
      </c>
    </row>
    <row r="314" spans="3:4" ht="12" customHeight="1">
      <c r="C314" s="7"/>
      <c r="D314" s="7"/>
    </row>
    <row r="315" spans="1:4" ht="12" customHeight="1">
      <c r="A315" s="1" t="s">
        <v>101</v>
      </c>
      <c r="C315" s="4">
        <f>SUM(C316:C318)</f>
        <v>2344.2</v>
      </c>
      <c r="D315" s="4">
        <f>SUM(D316:D318)</f>
        <v>1220.94</v>
      </c>
    </row>
    <row r="316" spans="2:4" ht="12" customHeight="1">
      <c r="B316" s="3" t="s">
        <v>102</v>
      </c>
      <c r="C316" s="7">
        <v>774</v>
      </c>
      <c r="D316" s="6">
        <v>403.13</v>
      </c>
    </row>
    <row r="317" spans="2:4" ht="12" customHeight="1">
      <c r="B317" s="3" t="s">
        <v>17</v>
      </c>
      <c r="C317" s="7">
        <v>50</v>
      </c>
      <c r="D317" s="6">
        <v>26.04</v>
      </c>
    </row>
    <row r="318" spans="1:4" s="24" customFormat="1" ht="12" customHeight="1">
      <c r="A318" s="16"/>
      <c r="B318" s="16" t="s">
        <v>209</v>
      </c>
      <c r="C318" s="17">
        <v>1520.2</v>
      </c>
      <c r="D318" s="26">
        <v>791.77</v>
      </c>
    </row>
    <row r="319" ht="6.75" customHeight="1"/>
    <row r="320" spans="1:4" ht="12" customHeight="1">
      <c r="A320" s="1" t="s">
        <v>103</v>
      </c>
      <c r="C320" s="4">
        <f>SUM(C321:C335)</f>
        <v>5188.679999999999</v>
      </c>
      <c r="D320" s="4">
        <f>SUM(D321:D335)</f>
        <v>2613.8999999999996</v>
      </c>
    </row>
    <row r="321" spans="1:4" ht="12" customHeight="1">
      <c r="A321" s="1"/>
      <c r="B321" s="3" t="s">
        <v>30</v>
      </c>
      <c r="C321" s="6">
        <v>439.68</v>
      </c>
      <c r="D321" s="7">
        <v>229</v>
      </c>
    </row>
    <row r="322" spans="1:4" ht="12" customHeight="1">
      <c r="A322" s="1"/>
      <c r="B322" s="3" t="s">
        <v>58</v>
      </c>
      <c r="C322" s="6">
        <v>185.28</v>
      </c>
      <c r="D322" s="7">
        <v>96.5</v>
      </c>
    </row>
    <row r="323" spans="1:4" ht="12" customHeight="1">
      <c r="A323" s="1"/>
      <c r="B323" s="3" t="s">
        <v>182</v>
      </c>
      <c r="C323" s="6">
        <v>228.48</v>
      </c>
      <c r="D323" s="7">
        <v>119</v>
      </c>
    </row>
    <row r="324" spans="1:4" ht="12" customHeight="1">
      <c r="A324" s="1"/>
      <c r="B324" s="3" t="s">
        <v>6</v>
      </c>
      <c r="C324" s="6">
        <v>15.36</v>
      </c>
      <c r="D324" s="7">
        <v>8</v>
      </c>
    </row>
    <row r="325" spans="2:4" ht="12" customHeight="1">
      <c r="B325" s="3" t="s">
        <v>10</v>
      </c>
      <c r="C325" s="7">
        <v>1014.8</v>
      </c>
      <c r="D325" s="7">
        <v>440</v>
      </c>
    </row>
    <row r="326" spans="2:4" ht="12" customHeight="1">
      <c r="B326" s="3" t="s">
        <v>141</v>
      </c>
      <c r="C326" s="6">
        <v>637.44</v>
      </c>
      <c r="D326" s="7">
        <v>332</v>
      </c>
    </row>
    <row r="327" spans="2:4" ht="12" customHeight="1">
      <c r="B327" s="3" t="s">
        <v>177</v>
      </c>
      <c r="C327" s="6">
        <v>776.64</v>
      </c>
      <c r="D327" s="7">
        <v>404.5</v>
      </c>
    </row>
    <row r="328" spans="2:4" ht="12" customHeight="1">
      <c r="B328" s="3" t="s">
        <v>44</v>
      </c>
      <c r="C328" s="6">
        <v>20.16</v>
      </c>
      <c r="D328" s="7">
        <v>10.5</v>
      </c>
    </row>
    <row r="329" spans="2:4" ht="12" customHeight="1">
      <c r="B329" s="3" t="s">
        <v>13</v>
      </c>
      <c r="C329" s="6">
        <v>339.84</v>
      </c>
      <c r="D329" s="7">
        <v>177</v>
      </c>
    </row>
    <row r="330" spans="2:4" ht="12" customHeight="1">
      <c r="B330" s="3" t="s">
        <v>178</v>
      </c>
      <c r="C330" s="6">
        <v>208.32</v>
      </c>
      <c r="D330" s="7">
        <v>108.5</v>
      </c>
    </row>
    <row r="331" spans="2:4" ht="12" customHeight="1">
      <c r="B331" s="3" t="s">
        <v>47</v>
      </c>
      <c r="C331" s="6">
        <v>759.36</v>
      </c>
      <c r="D331" s="7">
        <v>395.5</v>
      </c>
    </row>
    <row r="332" spans="2:4" ht="12" customHeight="1">
      <c r="B332" s="3" t="s">
        <v>181</v>
      </c>
      <c r="C332" s="6">
        <v>86.4</v>
      </c>
      <c r="D332" s="7">
        <v>45</v>
      </c>
    </row>
    <row r="333" spans="2:4" ht="12" customHeight="1">
      <c r="B333" s="3" t="s">
        <v>180</v>
      </c>
      <c r="C333" s="6">
        <v>237.12</v>
      </c>
      <c r="D333" s="7">
        <v>123.5</v>
      </c>
    </row>
    <row r="334" spans="2:4" ht="12" customHeight="1">
      <c r="B334" s="3" t="s">
        <v>104</v>
      </c>
      <c r="C334" s="6">
        <v>17.66</v>
      </c>
      <c r="D334" s="7">
        <v>9.2</v>
      </c>
    </row>
    <row r="335" spans="2:4" ht="12" customHeight="1">
      <c r="B335" s="3" t="s">
        <v>209</v>
      </c>
      <c r="C335" s="6">
        <v>222.14</v>
      </c>
      <c r="D335" s="7">
        <v>115.7</v>
      </c>
    </row>
    <row r="336" spans="3:4" ht="5.25" customHeight="1">
      <c r="C336" s="7"/>
      <c r="D336" s="7"/>
    </row>
    <row r="337" spans="1:4" ht="12" customHeight="1">
      <c r="A337" s="1" t="s">
        <v>210</v>
      </c>
      <c r="C337" s="4">
        <f>SUM(C339:C387)</f>
        <v>89030.22</v>
      </c>
      <c r="D337" s="4">
        <f>SUM(D339:D387)</f>
        <v>65995.44</v>
      </c>
    </row>
    <row r="338" spans="1:4" ht="12" customHeight="1">
      <c r="A338" s="1"/>
      <c r="C338" s="7"/>
      <c r="D338" s="4"/>
    </row>
    <row r="339" spans="2:4" ht="12" customHeight="1">
      <c r="B339" s="3" t="s">
        <v>70</v>
      </c>
      <c r="C339" s="7">
        <v>88.129</v>
      </c>
      <c r="D339" s="7">
        <v>54.18</v>
      </c>
    </row>
    <row r="340" spans="2:4" ht="12" customHeight="1">
      <c r="B340" s="3" t="s">
        <v>34</v>
      </c>
      <c r="C340" s="6">
        <v>91.33</v>
      </c>
      <c r="D340" s="7">
        <v>47.57</v>
      </c>
    </row>
    <row r="341" spans="2:4" ht="12" customHeight="1">
      <c r="B341" s="3" t="s">
        <v>59</v>
      </c>
      <c r="C341" s="7">
        <v>2050.97</v>
      </c>
      <c r="D341" s="7">
        <v>244.1</v>
      </c>
    </row>
    <row r="342" spans="2:4" ht="12" customHeight="1">
      <c r="B342" s="3" t="s">
        <v>71</v>
      </c>
      <c r="C342" s="7">
        <v>45.94</v>
      </c>
      <c r="D342" s="6">
        <v>23.93</v>
      </c>
    </row>
    <row r="343" spans="2:4" ht="12" customHeight="1">
      <c r="B343" s="3" t="s">
        <v>60</v>
      </c>
      <c r="C343" s="7">
        <v>233.93</v>
      </c>
      <c r="D343" s="7">
        <v>91.94</v>
      </c>
    </row>
    <row r="344" spans="2:4" ht="12" customHeight="1">
      <c r="B344" s="3" t="s">
        <v>35</v>
      </c>
      <c r="C344" s="7">
        <v>18500.42</v>
      </c>
      <c r="D344" s="7">
        <v>9635.64</v>
      </c>
    </row>
    <row r="345" spans="2:4" ht="12" customHeight="1">
      <c r="B345" s="3" t="s">
        <v>140</v>
      </c>
      <c r="C345" s="6">
        <v>1318.66</v>
      </c>
      <c r="D345" s="7">
        <v>686.8</v>
      </c>
    </row>
    <row r="346" spans="2:4" ht="12" customHeight="1">
      <c r="B346" s="3" t="s">
        <v>6</v>
      </c>
      <c r="C346" s="7">
        <v>400.5</v>
      </c>
      <c r="D346" s="7">
        <v>207.98</v>
      </c>
    </row>
    <row r="347" spans="2:4" ht="12" customHeight="1">
      <c r="B347" s="3" t="s">
        <v>8</v>
      </c>
      <c r="C347" s="7">
        <v>2798.76</v>
      </c>
      <c r="D347" s="7">
        <v>1453.21</v>
      </c>
    </row>
    <row r="348" spans="2:4" ht="12" customHeight="1">
      <c r="B348" s="3" t="s">
        <v>61</v>
      </c>
      <c r="C348" s="7">
        <v>1436</v>
      </c>
      <c r="D348" s="7">
        <v>748.7</v>
      </c>
    </row>
    <row r="349" spans="2:4" ht="12" customHeight="1">
      <c r="B349" s="3" t="s">
        <v>175</v>
      </c>
      <c r="C349" s="7">
        <v>48</v>
      </c>
      <c r="D349" s="7">
        <v>24</v>
      </c>
    </row>
    <row r="350" spans="2:4" ht="12" customHeight="1">
      <c r="B350" s="3" t="s">
        <v>63</v>
      </c>
      <c r="C350" s="7">
        <v>135.44</v>
      </c>
      <c r="D350" s="7">
        <v>88.33</v>
      </c>
    </row>
    <row r="351" spans="1:4" ht="12" customHeight="1" thickBot="1">
      <c r="A351" s="14"/>
      <c r="B351" s="14" t="s">
        <v>105</v>
      </c>
      <c r="C351" s="28">
        <v>45.31</v>
      </c>
      <c r="D351" s="15">
        <v>23.6</v>
      </c>
    </row>
    <row r="352" spans="1:4" ht="12" customHeight="1">
      <c r="A352" s="3" t="s">
        <v>132</v>
      </c>
      <c r="B352" s="5" t="s">
        <v>133</v>
      </c>
      <c r="C352" s="19"/>
      <c r="D352" s="8" t="s">
        <v>136</v>
      </c>
    </row>
    <row r="353" spans="1:4" ht="12" customHeight="1">
      <c r="A353" s="3" t="s">
        <v>205</v>
      </c>
      <c r="B353" s="5" t="s">
        <v>134</v>
      </c>
      <c r="C353" s="19"/>
      <c r="D353" s="5"/>
    </row>
    <row r="354" spans="2:4" ht="12" customHeight="1">
      <c r="B354" s="5" t="s">
        <v>135</v>
      </c>
      <c r="C354" s="19"/>
      <c r="D354" s="5"/>
    </row>
    <row r="355" spans="2:4" ht="7.5" customHeight="1">
      <c r="B355" s="5"/>
      <c r="C355" s="19"/>
      <c r="D355" s="5"/>
    </row>
    <row r="356" spans="1:4" s="13" customFormat="1" ht="13.5" customHeight="1">
      <c r="A356" s="72" t="s">
        <v>206</v>
      </c>
      <c r="B356" s="72"/>
      <c r="C356" s="72"/>
      <c r="D356" s="72"/>
    </row>
    <row r="357" spans="1:4" s="13" customFormat="1" ht="12" customHeight="1">
      <c r="A357" s="72" t="s">
        <v>201</v>
      </c>
      <c r="B357" s="72"/>
      <c r="C357" s="72"/>
      <c r="D357" s="72"/>
    </row>
    <row r="358" spans="1:4" ht="12" customHeight="1">
      <c r="A358" s="59"/>
      <c r="B358" s="60"/>
      <c r="C358" s="61" t="s">
        <v>0</v>
      </c>
      <c r="D358" s="62" t="s">
        <v>1</v>
      </c>
    </row>
    <row r="359" spans="1:4" ht="12" customHeight="1">
      <c r="A359" s="63" t="s">
        <v>142</v>
      </c>
      <c r="B359" s="64" t="s">
        <v>2</v>
      </c>
      <c r="C359" s="61" t="s">
        <v>3</v>
      </c>
      <c r="D359" s="62" t="s">
        <v>131</v>
      </c>
    </row>
    <row r="360" spans="1:4" ht="12" customHeight="1">
      <c r="A360" s="63"/>
      <c r="B360" s="64"/>
      <c r="C360" s="61" t="s">
        <v>156</v>
      </c>
      <c r="D360" s="62" t="s">
        <v>156</v>
      </c>
    </row>
    <row r="361" spans="1:4" s="24" customFormat="1" ht="12" customHeight="1">
      <c r="A361" s="16" t="s">
        <v>148</v>
      </c>
      <c r="B361" s="16" t="s">
        <v>37</v>
      </c>
      <c r="C361" s="17">
        <v>5.105</v>
      </c>
      <c r="D361" s="17">
        <v>6.04</v>
      </c>
    </row>
    <row r="362" spans="2:4" ht="12" customHeight="1">
      <c r="B362" s="3" t="s">
        <v>9</v>
      </c>
      <c r="C362" s="7">
        <v>248.51</v>
      </c>
      <c r="D362" s="7">
        <v>240.58</v>
      </c>
    </row>
    <row r="363" spans="2:4" ht="12" customHeight="1">
      <c r="B363" s="3" t="s">
        <v>64</v>
      </c>
      <c r="C363" s="7">
        <v>35.936</v>
      </c>
      <c r="D363" s="7">
        <v>31.32</v>
      </c>
    </row>
    <row r="364" spans="2:4" ht="12" customHeight="1">
      <c r="B364" s="3" t="s">
        <v>65</v>
      </c>
      <c r="C364" s="7">
        <v>18041.98</v>
      </c>
      <c r="D364" s="7">
        <v>15467.69</v>
      </c>
    </row>
    <row r="365" spans="2:4" ht="12" customHeight="1">
      <c r="B365" s="3" t="s">
        <v>41</v>
      </c>
      <c r="C365" s="6">
        <v>268.74</v>
      </c>
      <c r="D365" s="7">
        <v>139.97</v>
      </c>
    </row>
    <row r="366" spans="2:4" ht="12" customHeight="1">
      <c r="B366" s="3" t="s">
        <v>42</v>
      </c>
      <c r="C366" s="7">
        <v>1532.03</v>
      </c>
      <c r="D366" s="7">
        <v>894.63</v>
      </c>
    </row>
    <row r="367" spans="2:4" ht="12" customHeight="1">
      <c r="B367" s="3" t="s">
        <v>11</v>
      </c>
      <c r="C367" s="7">
        <v>2590</v>
      </c>
      <c r="D367" s="7">
        <v>1349.08</v>
      </c>
    </row>
    <row r="368" spans="2:4" ht="12" customHeight="1">
      <c r="B368" s="3" t="s">
        <v>12</v>
      </c>
      <c r="C368" s="6">
        <v>322.46</v>
      </c>
      <c r="D368" s="7">
        <v>167.95</v>
      </c>
    </row>
    <row r="369" spans="2:4" ht="12" customHeight="1">
      <c r="B369" s="3" t="s">
        <v>107</v>
      </c>
      <c r="C369" s="6">
        <v>36.25</v>
      </c>
      <c r="D369" s="7">
        <v>18.88</v>
      </c>
    </row>
    <row r="370" spans="2:4" ht="12" customHeight="1">
      <c r="B370" s="3" t="s">
        <v>66</v>
      </c>
      <c r="C370" s="7">
        <v>943</v>
      </c>
      <c r="D370" s="7">
        <v>491.25</v>
      </c>
    </row>
    <row r="371" spans="2:4" ht="12" customHeight="1">
      <c r="B371" s="3" t="s">
        <v>86</v>
      </c>
      <c r="C371" s="7">
        <v>92.3</v>
      </c>
      <c r="D371" s="7">
        <v>46.59</v>
      </c>
    </row>
    <row r="372" spans="2:4" ht="12" customHeight="1">
      <c r="B372" s="3" t="s">
        <v>46</v>
      </c>
      <c r="C372" s="7">
        <v>860</v>
      </c>
      <c r="D372" s="7">
        <v>431.09</v>
      </c>
    </row>
    <row r="373" spans="2:4" ht="12" customHeight="1">
      <c r="B373" s="3" t="s">
        <v>14</v>
      </c>
      <c r="C373" s="7">
        <v>4312</v>
      </c>
      <c r="D373" s="7">
        <v>3953.68</v>
      </c>
    </row>
    <row r="374" spans="2:4" ht="12" customHeight="1">
      <c r="B374" s="3" t="s">
        <v>52</v>
      </c>
      <c r="C374" s="7">
        <v>183.7</v>
      </c>
      <c r="D374" s="7">
        <v>95.77</v>
      </c>
    </row>
    <row r="375" spans="2:4" ht="12" customHeight="1">
      <c r="B375" s="3" t="s">
        <v>109</v>
      </c>
      <c r="C375" s="6">
        <v>4.45</v>
      </c>
      <c r="D375" s="7">
        <v>2.32</v>
      </c>
    </row>
    <row r="376" spans="2:4" ht="12" customHeight="1">
      <c r="B376" s="3" t="s">
        <v>173</v>
      </c>
      <c r="C376" s="6">
        <v>118.44</v>
      </c>
      <c r="D376" s="7">
        <v>61.69</v>
      </c>
    </row>
    <row r="377" spans="2:4" ht="12" customHeight="1">
      <c r="B377" s="3" t="s">
        <v>67</v>
      </c>
      <c r="C377" s="7">
        <v>10.06</v>
      </c>
      <c r="D377" s="7">
        <v>6.73</v>
      </c>
    </row>
    <row r="378" spans="1:4" s="24" customFormat="1" ht="12" customHeight="1">
      <c r="A378" s="16"/>
      <c r="B378" s="16" t="s">
        <v>53</v>
      </c>
      <c r="C378" s="17">
        <v>1559.92</v>
      </c>
      <c r="D378" s="17">
        <v>400.01</v>
      </c>
    </row>
    <row r="379" spans="2:4" ht="12" customHeight="1">
      <c r="B379" s="3" t="s">
        <v>54</v>
      </c>
      <c r="C379" s="7">
        <v>439.71</v>
      </c>
      <c r="D379" s="7">
        <v>358.51</v>
      </c>
    </row>
    <row r="380" spans="2:4" ht="12" customHeight="1">
      <c r="B380" s="3" t="s">
        <v>174</v>
      </c>
      <c r="C380" s="7">
        <v>365.05</v>
      </c>
      <c r="D380" s="7">
        <v>358.14</v>
      </c>
    </row>
    <row r="381" spans="2:4" ht="12" customHeight="1">
      <c r="B381" s="3" t="s">
        <v>77</v>
      </c>
      <c r="C381" s="7">
        <v>117.12</v>
      </c>
      <c r="D381" s="7">
        <v>61.13</v>
      </c>
    </row>
    <row r="382" spans="2:4" ht="12" customHeight="1">
      <c r="B382" s="3" t="s">
        <v>78</v>
      </c>
      <c r="C382" s="6">
        <v>387.15</v>
      </c>
      <c r="D382" s="7">
        <v>201.64</v>
      </c>
    </row>
    <row r="383" spans="2:4" ht="12" customHeight="1">
      <c r="B383" s="3" t="s">
        <v>137</v>
      </c>
      <c r="C383" s="6">
        <v>26</v>
      </c>
      <c r="D383" s="7">
        <v>13.54</v>
      </c>
    </row>
    <row r="384" spans="2:4" ht="12" customHeight="1">
      <c r="B384" s="3" t="s">
        <v>21</v>
      </c>
      <c r="C384" s="7">
        <v>28141.99</v>
      </c>
      <c r="D384" s="7">
        <v>26921.96</v>
      </c>
    </row>
    <row r="385" spans="2:4" ht="12" customHeight="1">
      <c r="B385" s="3" t="s">
        <v>79</v>
      </c>
      <c r="C385" s="7">
        <v>126.72</v>
      </c>
      <c r="D385" s="7">
        <v>66.66</v>
      </c>
    </row>
    <row r="386" spans="2:4" ht="12" customHeight="1">
      <c r="B386" s="3" t="s">
        <v>110</v>
      </c>
      <c r="C386" s="6">
        <v>38.61</v>
      </c>
      <c r="D386" s="7">
        <v>20.11</v>
      </c>
    </row>
    <row r="387" spans="2:4" ht="12" customHeight="1">
      <c r="B387" s="3" t="s">
        <v>209</v>
      </c>
      <c r="C387" s="7">
        <v>1029.6</v>
      </c>
      <c r="D387" s="7">
        <v>858.5</v>
      </c>
    </row>
    <row r="388" ht="6.75" customHeight="1">
      <c r="C388" s="7"/>
    </row>
    <row r="389" spans="1:4" ht="12" customHeight="1">
      <c r="A389" s="1" t="s">
        <v>111</v>
      </c>
      <c r="C389" s="4">
        <f>SUM(C390:C459)</f>
        <v>302551.8</v>
      </c>
      <c r="D389" s="12">
        <f>SUM(D390:D459)</f>
        <v>129418.37000000001</v>
      </c>
    </row>
    <row r="390" spans="1:4" s="24" customFormat="1" ht="12" customHeight="1">
      <c r="A390" s="25"/>
      <c r="B390" s="16" t="s">
        <v>112</v>
      </c>
      <c r="C390" s="17">
        <v>103</v>
      </c>
      <c r="D390" s="6">
        <v>53.65</v>
      </c>
    </row>
    <row r="391" spans="1:4" s="24" customFormat="1" ht="12" customHeight="1">
      <c r="A391" s="16"/>
      <c r="B391" s="34" t="s">
        <v>58</v>
      </c>
      <c r="C391" s="17">
        <v>1525</v>
      </c>
      <c r="D391" s="17">
        <v>214</v>
      </c>
    </row>
    <row r="392" spans="2:4" ht="12" customHeight="1">
      <c r="B392" s="3" t="s">
        <v>113</v>
      </c>
      <c r="C392" s="7">
        <v>13</v>
      </c>
      <c r="D392" s="7">
        <v>4</v>
      </c>
    </row>
    <row r="393" spans="2:4" ht="12" customHeight="1">
      <c r="B393" s="3" t="s">
        <v>34</v>
      </c>
      <c r="C393" s="7">
        <v>370</v>
      </c>
      <c r="D393" s="7">
        <v>32</v>
      </c>
    </row>
    <row r="394" spans="2:4" ht="12" customHeight="1">
      <c r="B394" s="3" t="s">
        <v>59</v>
      </c>
      <c r="C394" s="7">
        <v>1395.8</v>
      </c>
      <c r="D394" s="7">
        <v>727</v>
      </c>
    </row>
    <row r="395" spans="2:4" ht="12" customHeight="1">
      <c r="B395" s="3" t="s">
        <v>191</v>
      </c>
      <c r="C395" s="7">
        <v>121</v>
      </c>
      <c r="D395" s="6">
        <v>63.02</v>
      </c>
    </row>
    <row r="396" spans="2:4" ht="12" customHeight="1">
      <c r="B396" s="5" t="s">
        <v>60</v>
      </c>
      <c r="C396" s="7">
        <v>10820</v>
      </c>
      <c r="D396" s="7">
        <v>5747</v>
      </c>
    </row>
    <row r="397" spans="2:4" ht="12" customHeight="1">
      <c r="B397" s="5" t="s">
        <v>35</v>
      </c>
      <c r="C397" s="7">
        <v>13563</v>
      </c>
      <c r="D397" s="7">
        <v>5369</v>
      </c>
    </row>
    <row r="398" spans="2:4" ht="12" customHeight="1">
      <c r="B398" s="3" t="s">
        <v>5</v>
      </c>
      <c r="C398" s="7">
        <v>4212</v>
      </c>
      <c r="D398" s="7">
        <v>1197</v>
      </c>
    </row>
    <row r="399" spans="2:4" ht="12" customHeight="1">
      <c r="B399" s="3" t="s">
        <v>114</v>
      </c>
      <c r="C399" s="7">
        <v>13</v>
      </c>
      <c r="D399" s="7">
        <v>3</v>
      </c>
    </row>
    <row r="400" spans="2:4" ht="12" customHeight="1">
      <c r="B400" s="3" t="s">
        <v>140</v>
      </c>
      <c r="C400" s="7">
        <v>27</v>
      </c>
      <c r="D400" s="6">
        <v>15</v>
      </c>
    </row>
    <row r="401" spans="2:4" ht="12" customHeight="1">
      <c r="B401" s="3" t="s">
        <v>115</v>
      </c>
      <c r="C401" s="6">
        <v>9</v>
      </c>
      <c r="D401" s="7">
        <v>5</v>
      </c>
    </row>
    <row r="402" spans="2:4" ht="12" customHeight="1">
      <c r="B402" s="3" t="s">
        <v>192</v>
      </c>
      <c r="C402" s="6">
        <v>320</v>
      </c>
      <c r="D402" s="7">
        <v>128</v>
      </c>
    </row>
    <row r="403" spans="2:4" ht="12" customHeight="1">
      <c r="B403" s="5" t="s">
        <v>6</v>
      </c>
      <c r="C403" s="7">
        <v>35372</v>
      </c>
      <c r="D403" s="7">
        <v>19261</v>
      </c>
    </row>
    <row r="404" spans="2:4" ht="12" customHeight="1">
      <c r="B404" s="5" t="s">
        <v>8</v>
      </c>
      <c r="C404" s="7">
        <v>26429</v>
      </c>
      <c r="D404" s="7">
        <v>9517</v>
      </c>
    </row>
    <row r="405" spans="2:4" ht="12" customHeight="1">
      <c r="B405" s="5" t="s">
        <v>7</v>
      </c>
      <c r="C405" s="7">
        <v>459</v>
      </c>
      <c r="D405" s="7">
        <v>222</v>
      </c>
    </row>
    <row r="406" spans="2:4" ht="12" customHeight="1">
      <c r="B406" s="3" t="s">
        <v>116</v>
      </c>
      <c r="C406" s="7">
        <v>141</v>
      </c>
      <c r="D406" s="7">
        <v>5</v>
      </c>
    </row>
    <row r="407" spans="2:4" ht="12" customHeight="1">
      <c r="B407" s="3" t="s">
        <v>63</v>
      </c>
      <c r="C407" s="7">
        <v>58</v>
      </c>
      <c r="D407" s="7">
        <v>6</v>
      </c>
    </row>
    <row r="408" spans="2:4" ht="12" customHeight="1">
      <c r="B408" s="5" t="s">
        <v>37</v>
      </c>
      <c r="C408" s="7">
        <v>17353</v>
      </c>
      <c r="D408" s="7">
        <v>9080</v>
      </c>
    </row>
    <row r="409" spans="2:4" ht="12" customHeight="1">
      <c r="B409" s="5" t="s">
        <v>38</v>
      </c>
      <c r="C409" s="7">
        <v>18</v>
      </c>
      <c r="D409" s="6">
        <v>1</v>
      </c>
    </row>
    <row r="410" spans="1:4" ht="12" customHeight="1" thickBot="1">
      <c r="A410" s="14"/>
      <c r="B410" s="35" t="s">
        <v>9</v>
      </c>
      <c r="C410" s="15">
        <v>23528</v>
      </c>
      <c r="D410" s="15">
        <v>14308</v>
      </c>
    </row>
    <row r="411" spans="1:4" ht="12" customHeight="1">
      <c r="A411" s="3" t="s">
        <v>132</v>
      </c>
      <c r="B411" s="5" t="s">
        <v>133</v>
      </c>
      <c r="C411" s="19"/>
      <c r="D411" s="8" t="s">
        <v>136</v>
      </c>
    </row>
    <row r="412" spans="1:4" ht="12" customHeight="1">
      <c r="A412" s="3" t="s">
        <v>205</v>
      </c>
      <c r="B412" s="5" t="s">
        <v>134</v>
      </c>
      <c r="C412" s="19"/>
      <c r="D412" s="5"/>
    </row>
    <row r="413" spans="2:4" ht="12" customHeight="1">
      <c r="B413" s="5" t="s">
        <v>135</v>
      </c>
      <c r="C413" s="19"/>
      <c r="D413" s="5"/>
    </row>
    <row r="414" spans="2:4" ht="12" customHeight="1">
      <c r="B414" s="5"/>
      <c r="C414" s="19"/>
      <c r="D414" s="5"/>
    </row>
    <row r="415" spans="1:4" s="13" customFormat="1" ht="13.5" customHeight="1">
      <c r="A415" s="72" t="s">
        <v>206</v>
      </c>
      <c r="B415" s="72"/>
      <c r="C415" s="72"/>
      <c r="D415" s="72"/>
    </row>
    <row r="416" spans="1:4" s="13" customFormat="1" ht="12" customHeight="1">
      <c r="A416" s="72" t="s">
        <v>201</v>
      </c>
      <c r="B416" s="72"/>
      <c r="C416" s="72"/>
      <c r="D416" s="72"/>
    </row>
    <row r="417" spans="1:4" ht="12" customHeight="1">
      <c r="A417" s="59"/>
      <c r="B417" s="60"/>
      <c r="C417" s="61" t="s">
        <v>0</v>
      </c>
      <c r="D417" s="62" t="s">
        <v>1</v>
      </c>
    </row>
    <row r="418" spans="1:4" ht="12" customHeight="1">
      <c r="A418" s="63" t="s">
        <v>142</v>
      </c>
      <c r="B418" s="64" t="s">
        <v>2</v>
      </c>
      <c r="C418" s="61" t="s">
        <v>3</v>
      </c>
      <c r="D418" s="62" t="s">
        <v>131</v>
      </c>
    </row>
    <row r="419" spans="1:4" ht="12" customHeight="1">
      <c r="A419" s="63"/>
      <c r="B419" s="64"/>
      <c r="C419" s="61" t="s">
        <v>156</v>
      </c>
      <c r="D419" s="62" t="s">
        <v>156</v>
      </c>
    </row>
    <row r="420" spans="1:4" ht="12" customHeight="1">
      <c r="A420" s="3" t="s">
        <v>149</v>
      </c>
      <c r="B420" s="5" t="s">
        <v>106</v>
      </c>
      <c r="C420" s="7">
        <v>113</v>
      </c>
      <c r="D420" s="6">
        <v>58.85</v>
      </c>
    </row>
    <row r="421" spans="2:4" ht="12" customHeight="1">
      <c r="B421" s="5" t="s">
        <v>40</v>
      </c>
      <c r="C421" s="7">
        <v>723</v>
      </c>
      <c r="D421" s="7">
        <v>115</v>
      </c>
    </row>
    <row r="422" spans="2:4" ht="12" customHeight="1">
      <c r="B422" s="3" t="s">
        <v>65</v>
      </c>
      <c r="C422" s="7">
        <v>920</v>
      </c>
      <c r="D422" s="7">
        <v>767</v>
      </c>
    </row>
    <row r="423" spans="2:4" ht="12" customHeight="1">
      <c r="B423" s="3" t="s">
        <v>117</v>
      </c>
      <c r="C423" s="7">
        <v>638</v>
      </c>
      <c r="D423" s="7">
        <v>326</v>
      </c>
    </row>
    <row r="424" spans="2:4" ht="12" customHeight="1">
      <c r="B424" s="5" t="s">
        <v>41</v>
      </c>
      <c r="C424" s="7">
        <v>7499</v>
      </c>
      <c r="D424" s="7">
        <v>2774</v>
      </c>
    </row>
    <row r="425" spans="2:4" ht="12" customHeight="1">
      <c r="B425" s="5" t="s">
        <v>42</v>
      </c>
      <c r="C425" s="7">
        <v>469</v>
      </c>
      <c r="D425" s="7">
        <v>196</v>
      </c>
    </row>
    <row r="426" spans="2:4" ht="12" customHeight="1">
      <c r="B426" s="5" t="s">
        <v>11</v>
      </c>
      <c r="C426" s="7">
        <v>6509</v>
      </c>
      <c r="D426" s="7">
        <v>2878</v>
      </c>
    </row>
    <row r="427" spans="2:4" ht="12" customHeight="1">
      <c r="B427" s="5" t="s">
        <v>118</v>
      </c>
      <c r="C427" s="7">
        <v>6</v>
      </c>
      <c r="D427" s="6">
        <v>3.13</v>
      </c>
    </row>
    <row r="428" spans="2:4" ht="12" customHeight="1">
      <c r="B428" s="3" t="s">
        <v>12</v>
      </c>
      <c r="C428" s="7">
        <v>2107</v>
      </c>
      <c r="D428" s="7">
        <v>847</v>
      </c>
    </row>
    <row r="429" spans="2:4" ht="12" customHeight="1">
      <c r="B429" s="3" t="s">
        <v>107</v>
      </c>
      <c r="C429" s="7">
        <v>60</v>
      </c>
      <c r="D429" s="7">
        <v>29</v>
      </c>
    </row>
    <row r="430" spans="2:4" ht="12" customHeight="1">
      <c r="B430" s="3" t="s">
        <v>119</v>
      </c>
      <c r="C430" s="7">
        <v>890</v>
      </c>
      <c r="D430" s="7">
        <v>308</v>
      </c>
    </row>
    <row r="431" spans="2:4" ht="12" customHeight="1">
      <c r="B431" s="5" t="s">
        <v>13</v>
      </c>
      <c r="C431" s="7">
        <v>44794</v>
      </c>
      <c r="D431" s="7">
        <v>477</v>
      </c>
    </row>
    <row r="432" spans="2:4" ht="12" customHeight="1">
      <c r="B432" s="5" t="s">
        <v>120</v>
      </c>
      <c r="C432" s="7">
        <v>21</v>
      </c>
      <c r="D432" s="6">
        <v>1</v>
      </c>
    </row>
    <row r="433" spans="2:4" ht="12" customHeight="1">
      <c r="B433" s="3" t="s">
        <v>66</v>
      </c>
      <c r="C433" s="7">
        <v>2240</v>
      </c>
      <c r="D433" s="7">
        <v>1870</v>
      </c>
    </row>
    <row r="434" spans="2:4" ht="12" customHeight="1">
      <c r="B434" s="3" t="s">
        <v>86</v>
      </c>
      <c r="C434" s="7">
        <v>551</v>
      </c>
      <c r="D434" s="7">
        <v>115</v>
      </c>
    </row>
    <row r="435" spans="2:4" ht="12" customHeight="1">
      <c r="B435" s="3" t="s">
        <v>46</v>
      </c>
      <c r="C435" s="7">
        <v>382</v>
      </c>
      <c r="D435" s="7">
        <v>52</v>
      </c>
    </row>
    <row r="436" spans="2:4" ht="12" customHeight="1">
      <c r="B436" s="5" t="s">
        <v>14</v>
      </c>
      <c r="C436" s="7">
        <v>12256</v>
      </c>
      <c r="D436" s="7">
        <v>5723</v>
      </c>
    </row>
    <row r="437" spans="1:4" s="24" customFormat="1" ht="12" customHeight="1">
      <c r="A437" s="16"/>
      <c r="B437" s="16" t="s">
        <v>138</v>
      </c>
      <c r="C437" s="26">
        <v>12</v>
      </c>
      <c r="D437" s="26">
        <v>6.25</v>
      </c>
    </row>
    <row r="438" spans="2:4" ht="12" customHeight="1">
      <c r="B438" s="3" t="s">
        <v>139</v>
      </c>
      <c r="C438" s="7">
        <v>67</v>
      </c>
      <c r="D438" s="6">
        <v>22</v>
      </c>
    </row>
    <row r="439" spans="2:4" ht="12" customHeight="1">
      <c r="B439" s="3" t="s">
        <v>193</v>
      </c>
      <c r="C439" s="7">
        <v>81</v>
      </c>
      <c r="D439" s="6">
        <v>24</v>
      </c>
    </row>
    <row r="440" spans="2:4" ht="12" customHeight="1">
      <c r="B440" s="3" t="s">
        <v>194</v>
      </c>
      <c r="C440" s="7">
        <v>104</v>
      </c>
      <c r="D440" s="6">
        <v>7</v>
      </c>
    </row>
    <row r="441" spans="2:4" ht="12" customHeight="1">
      <c r="B441" s="3" t="s">
        <v>121</v>
      </c>
      <c r="C441" s="7">
        <v>58</v>
      </c>
      <c r="D441" s="6">
        <v>30.21</v>
      </c>
    </row>
    <row r="442" spans="2:4" ht="12" customHeight="1">
      <c r="B442" s="3" t="s">
        <v>122</v>
      </c>
      <c r="C442" s="7">
        <v>2093</v>
      </c>
      <c r="D442" s="7">
        <v>587</v>
      </c>
    </row>
    <row r="443" spans="2:4" ht="12" customHeight="1">
      <c r="B443" s="5" t="s">
        <v>52</v>
      </c>
      <c r="C443" s="7">
        <v>2409</v>
      </c>
      <c r="D443" s="7">
        <v>1019</v>
      </c>
    </row>
    <row r="444" spans="2:4" ht="12" customHeight="1">
      <c r="B444" s="5" t="s">
        <v>123</v>
      </c>
      <c r="C444" s="7">
        <v>18</v>
      </c>
      <c r="D444" s="6">
        <v>4</v>
      </c>
    </row>
    <row r="445" spans="1:4" s="24" customFormat="1" ht="12" customHeight="1">
      <c r="A445" s="16"/>
      <c r="B445" s="16" t="s">
        <v>67</v>
      </c>
      <c r="C445" s="17">
        <v>3314</v>
      </c>
      <c r="D445" s="17">
        <v>1376</v>
      </c>
    </row>
    <row r="446" spans="2:4" ht="12" customHeight="1">
      <c r="B446" s="3" t="s">
        <v>124</v>
      </c>
      <c r="C446" s="7">
        <v>7</v>
      </c>
      <c r="D446" s="6">
        <v>3.65</v>
      </c>
    </row>
    <row r="447" spans="2:4" ht="12" customHeight="1">
      <c r="B447" s="3" t="s">
        <v>125</v>
      </c>
      <c r="C447" s="7">
        <v>26</v>
      </c>
      <c r="D447" s="6">
        <v>13.54</v>
      </c>
    </row>
    <row r="448" spans="2:4" ht="12" customHeight="1">
      <c r="B448" s="3" t="s">
        <v>151</v>
      </c>
      <c r="C448" s="7">
        <v>127</v>
      </c>
      <c r="D448" s="6">
        <v>68</v>
      </c>
    </row>
    <row r="449" spans="2:4" ht="12" customHeight="1">
      <c r="B449" s="5" t="s">
        <v>53</v>
      </c>
      <c r="C449" s="7">
        <v>2693</v>
      </c>
      <c r="D449" s="7">
        <v>315</v>
      </c>
    </row>
    <row r="450" spans="1:4" s="24" customFormat="1" ht="13.5" customHeight="1">
      <c r="A450" s="16"/>
      <c r="B450" s="16" t="s">
        <v>55</v>
      </c>
      <c r="C450" s="17">
        <v>1159</v>
      </c>
      <c r="D450" s="17">
        <v>305</v>
      </c>
    </row>
    <row r="451" spans="2:4" ht="12" customHeight="1">
      <c r="B451" s="3" t="s">
        <v>57</v>
      </c>
      <c r="C451" s="7">
        <v>10852</v>
      </c>
      <c r="D451" s="7">
        <v>4170</v>
      </c>
    </row>
    <row r="452" spans="2:4" ht="12" customHeight="1">
      <c r="B452" s="5" t="s">
        <v>152</v>
      </c>
      <c r="C452" s="7">
        <v>393</v>
      </c>
      <c r="D452" s="7">
        <v>37</v>
      </c>
    </row>
    <row r="453" spans="2:4" ht="12" customHeight="1">
      <c r="B453" s="5" t="s">
        <v>126</v>
      </c>
      <c r="C453" s="7">
        <v>45</v>
      </c>
      <c r="D453" s="6">
        <v>23.44</v>
      </c>
    </row>
    <row r="454" spans="2:4" ht="12" customHeight="1">
      <c r="B454" s="5" t="s">
        <v>21</v>
      </c>
      <c r="C454" s="7">
        <v>61039</v>
      </c>
      <c r="D454" s="7">
        <v>37879</v>
      </c>
    </row>
    <row r="455" spans="2:4" ht="12" customHeight="1">
      <c r="B455" s="5" t="s">
        <v>127</v>
      </c>
      <c r="C455" s="7">
        <v>38</v>
      </c>
      <c r="D455" s="6">
        <v>11</v>
      </c>
    </row>
    <row r="456" spans="2:4" ht="12" customHeight="1">
      <c r="B456" s="5" t="s">
        <v>68</v>
      </c>
      <c r="C456" s="7">
        <v>1545</v>
      </c>
      <c r="D456" s="7">
        <v>681</v>
      </c>
    </row>
    <row r="457" spans="2:4" ht="12" customHeight="1">
      <c r="B457" s="3" t="s">
        <v>128</v>
      </c>
      <c r="C457" s="7">
        <v>295</v>
      </c>
      <c r="D457" s="7">
        <v>207</v>
      </c>
    </row>
    <row r="458" spans="2:4" ht="12" customHeight="1">
      <c r="B458" s="3" t="s">
        <v>129</v>
      </c>
      <c r="C458" s="7">
        <v>78</v>
      </c>
      <c r="D458" s="6">
        <v>40.63</v>
      </c>
    </row>
    <row r="459" spans="2:4" ht="12" customHeight="1" thickBot="1">
      <c r="B459" s="3" t="s">
        <v>209</v>
      </c>
      <c r="C459" s="6">
        <v>71</v>
      </c>
      <c r="D459" s="7">
        <v>91</v>
      </c>
    </row>
    <row r="460" spans="1:4" s="23" customFormat="1" ht="15" customHeight="1" thickBot="1" thickTop="1">
      <c r="A460" s="20" t="s">
        <v>130</v>
      </c>
      <c r="B460" s="21"/>
      <c r="C460" s="22">
        <f>+C8+C11+C17+C49+C82+C132+C167+C199+C231+C273+C315+C320+C337+C389</f>
        <v>1119373.552</v>
      </c>
      <c r="D460" s="22">
        <f>+D8+D11+D17+D49+D82+D132+D167+D199+D231+D273+D315+D320+D337+D389</f>
        <v>482268.8300000001</v>
      </c>
    </row>
    <row r="461" spans="1:4" ht="12" customHeight="1">
      <c r="A461" s="3" t="s">
        <v>132</v>
      </c>
      <c r="B461" s="5" t="s">
        <v>133</v>
      </c>
      <c r="C461" s="19"/>
      <c r="D461" s="8"/>
    </row>
    <row r="462" spans="1:4" ht="12" customHeight="1">
      <c r="A462" s="3" t="s">
        <v>205</v>
      </c>
      <c r="B462" s="5" t="s">
        <v>134</v>
      </c>
      <c r="C462" s="19"/>
      <c r="D462" s="5"/>
    </row>
    <row r="463" spans="2:4" ht="12" customHeight="1">
      <c r="B463" s="5" t="s">
        <v>135</v>
      </c>
      <c r="C463" s="19"/>
      <c r="D463" s="5"/>
    </row>
  </sheetData>
  <sheetProtection/>
  <mergeCells count="16">
    <mergeCell ref="A120:D120"/>
    <mergeCell ref="A121:D121"/>
    <mergeCell ref="A179:D179"/>
    <mergeCell ref="A180:D180"/>
    <mergeCell ref="A1:D1"/>
    <mergeCell ref="A2:D2"/>
    <mergeCell ref="A61:D61"/>
    <mergeCell ref="A62:D62"/>
    <mergeCell ref="A356:D356"/>
    <mergeCell ref="A357:D357"/>
    <mergeCell ref="A415:D415"/>
    <mergeCell ref="A416:D416"/>
    <mergeCell ref="A238:D238"/>
    <mergeCell ref="A239:D239"/>
    <mergeCell ref="A297:D297"/>
    <mergeCell ref="A298:D298"/>
  </mergeCells>
  <printOptions horizontalCentered="1" verticalCentered="1"/>
  <pageMargins left="0.984251968503937" right="0.7874015748031497" top="0.984251968503937" bottom="0.984251968503937" header="0.5118110236220472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8"/>
  <sheetViews>
    <sheetView zoomScalePageLayoutView="0" workbookViewId="0" topLeftCell="A1">
      <selection activeCell="G440" sqref="G440"/>
    </sheetView>
  </sheetViews>
  <sheetFormatPr defaultColWidth="11.421875" defaultRowHeight="12.75"/>
  <cols>
    <col min="1" max="1" width="16.28125" style="3" customWidth="1"/>
    <col min="2" max="2" width="19.140625" style="3" customWidth="1"/>
    <col min="3" max="3" width="19.421875" style="2" customWidth="1"/>
    <col min="4" max="4" width="19.00390625" style="2" customWidth="1"/>
  </cols>
  <sheetData>
    <row r="1" spans="1:4" ht="12.75">
      <c r="A1" s="44" t="s">
        <v>206</v>
      </c>
      <c r="B1" s="45"/>
      <c r="C1" s="46"/>
      <c r="D1" s="46"/>
    </row>
    <row r="2" spans="1:4" ht="12.75">
      <c r="A2" s="44" t="s">
        <v>242</v>
      </c>
      <c r="B2" s="45"/>
      <c r="C2" s="46"/>
      <c r="D2" s="46"/>
    </row>
    <row r="3" spans="1:4" ht="12.75">
      <c r="A3" s="59"/>
      <c r="B3" s="60"/>
      <c r="C3" s="61" t="s">
        <v>0</v>
      </c>
      <c r="D3" s="62" t="s">
        <v>1</v>
      </c>
    </row>
    <row r="4" spans="1:4" ht="12.75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.75">
      <c r="A5" s="63"/>
      <c r="B5" s="64"/>
      <c r="C5" s="61" t="s">
        <v>156</v>
      </c>
      <c r="D5" s="62" t="s">
        <v>156</v>
      </c>
    </row>
    <row r="6" spans="1:4" ht="12.75">
      <c r="A6" s="1" t="s">
        <v>4</v>
      </c>
      <c r="B6" s="1"/>
      <c r="C6" s="4">
        <f>SUM(C7:C8)</f>
        <v>10676.74</v>
      </c>
      <c r="D6" s="4">
        <f>SUM(D7:D8)</f>
        <v>5561.23</v>
      </c>
    </row>
    <row r="7" spans="1:4" ht="12.75">
      <c r="A7" s="1"/>
      <c r="B7" s="3" t="s">
        <v>8</v>
      </c>
      <c r="C7" s="7">
        <v>10347</v>
      </c>
      <c r="D7" s="7">
        <v>5389.49</v>
      </c>
    </row>
    <row r="8" spans="1:4" ht="12.75">
      <c r="A8" s="1"/>
      <c r="B8" s="3" t="s">
        <v>11</v>
      </c>
      <c r="C8" s="7">
        <v>329.74</v>
      </c>
      <c r="D8" s="7">
        <v>171.74</v>
      </c>
    </row>
    <row r="9" spans="1:4" ht="12.75">
      <c r="A9" s="1"/>
      <c r="C9" s="7"/>
      <c r="D9" s="7"/>
    </row>
    <row r="10" spans="1:4" ht="12.75">
      <c r="A10" s="1" t="s">
        <v>197</v>
      </c>
      <c r="C10" s="4">
        <f>SUM(C11:C12)</f>
        <v>3874.08</v>
      </c>
      <c r="D10" s="4">
        <f>SUM(D11:D12)</f>
        <v>18.22</v>
      </c>
    </row>
    <row r="11" spans="2:4" ht="12.75">
      <c r="B11" s="3" t="s">
        <v>10</v>
      </c>
      <c r="C11" s="7">
        <v>3867.48</v>
      </c>
      <c r="D11" s="6">
        <v>14.78</v>
      </c>
    </row>
    <row r="12" spans="2:4" ht="12.75">
      <c r="B12" s="3" t="s">
        <v>221</v>
      </c>
      <c r="C12" s="7">
        <v>6.6</v>
      </c>
      <c r="D12" s="6">
        <v>3.44</v>
      </c>
    </row>
    <row r="13" ht="12.75">
      <c r="C13" s="7"/>
    </row>
    <row r="14" spans="1:4" ht="12.75">
      <c r="A14" s="1" t="s">
        <v>23</v>
      </c>
      <c r="C14" s="10" t="s">
        <v>243</v>
      </c>
      <c r="D14" s="10" t="s">
        <v>243</v>
      </c>
    </row>
    <row r="15" spans="3:4" ht="12.75">
      <c r="C15" s="7"/>
      <c r="D15" s="6"/>
    </row>
    <row r="16" spans="1:4" ht="12.75">
      <c r="A16" s="1" t="s">
        <v>24</v>
      </c>
      <c r="C16" s="10">
        <f>SUM(C17:C34)</f>
        <v>25003.460000000003</v>
      </c>
      <c r="D16" s="10">
        <f>SUM(D17:D34)</f>
        <v>3197.4700000000003</v>
      </c>
    </row>
    <row r="17" spans="2:4" ht="12.75">
      <c r="B17" s="3" t="s">
        <v>25</v>
      </c>
      <c r="C17" s="7">
        <v>3</v>
      </c>
      <c r="D17" s="43">
        <v>1.56</v>
      </c>
    </row>
    <row r="18" spans="2:4" ht="12.75">
      <c r="B18" s="5" t="s">
        <v>219</v>
      </c>
      <c r="C18" s="6">
        <v>92.33</v>
      </c>
      <c r="D18" s="6">
        <v>48.08</v>
      </c>
    </row>
    <row r="19" spans="1:4" ht="12.75">
      <c r="A19" s="16"/>
      <c r="B19" s="3" t="s">
        <v>241</v>
      </c>
      <c r="C19" s="6">
        <v>5.45</v>
      </c>
      <c r="D19" s="6">
        <v>2.83</v>
      </c>
    </row>
    <row r="20" spans="2:4" ht="12.75">
      <c r="B20" s="3" t="s">
        <v>6</v>
      </c>
      <c r="C20" s="6">
        <v>11</v>
      </c>
      <c r="D20" s="6">
        <v>34.5</v>
      </c>
    </row>
    <row r="21" spans="2:4" ht="12.75">
      <c r="B21" s="3" t="s">
        <v>8</v>
      </c>
      <c r="C21" s="6">
        <v>768</v>
      </c>
      <c r="D21" s="6">
        <v>400</v>
      </c>
    </row>
    <row r="22" spans="2:4" ht="12.75">
      <c r="B22" s="3" t="s">
        <v>195</v>
      </c>
      <c r="C22" s="6">
        <v>17.8</v>
      </c>
      <c r="D22" s="6">
        <v>9.27</v>
      </c>
    </row>
    <row r="23" spans="1:4" ht="12.75">
      <c r="A23" s="16"/>
      <c r="B23" s="16" t="s">
        <v>231</v>
      </c>
      <c r="C23" s="18">
        <v>36</v>
      </c>
      <c r="D23" s="26">
        <v>18.75</v>
      </c>
    </row>
    <row r="24" spans="2:4" ht="12.75">
      <c r="B24" s="3" t="s">
        <v>215</v>
      </c>
      <c r="C24" s="6">
        <v>187.01</v>
      </c>
      <c r="D24" s="6">
        <v>97.4</v>
      </c>
    </row>
    <row r="25" spans="2:4" ht="12.75">
      <c r="B25" s="3" t="s">
        <v>10</v>
      </c>
      <c r="C25" s="9">
        <v>20381.06</v>
      </c>
      <c r="D25" s="6">
        <v>576.58</v>
      </c>
    </row>
    <row r="26" spans="2:4" ht="12.75">
      <c r="B26" s="3" t="s">
        <v>161</v>
      </c>
      <c r="C26" s="6">
        <v>167.04</v>
      </c>
      <c r="D26" s="6">
        <v>87</v>
      </c>
    </row>
    <row r="27" spans="2:4" ht="12.75">
      <c r="B27" s="16" t="s">
        <v>26</v>
      </c>
      <c r="C27" s="17">
        <v>8</v>
      </c>
      <c r="D27" s="6">
        <v>4.17</v>
      </c>
    </row>
    <row r="28" spans="2:4" ht="12.75">
      <c r="B28" s="3" t="s">
        <v>12</v>
      </c>
      <c r="C28" s="6">
        <v>120.96</v>
      </c>
      <c r="D28" s="6">
        <v>63</v>
      </c>
    </row>
    <row r="29" spans="2:4" ht="12.75">
      <c r="B29" s="3" t="s">
        <v>14</v>
      </c>
      <c r="C29" s="6">
        <v>324.48</v>
      </c>
      <c r="D29" s="6">
        <v>169</v>
      </c>
    </row>
    <row r="30" spans="2:4" ht="12.75">
      <c r="B30" s="3" t="s">
        <v>28</v>
      </c>
      <c r="C30" s="9">
        <v>137.77</v>
      </c>
      <c r="D30" s="6">
        <v>165.44</v>
      </c>
    </row>
    <row r="31" spans="2:4" ht="12.75">
      <c r="B31" s="3" t="s">
        <v>20</v>
      </c>
      <c r="C31" s="6">
        <v>666.24</v>
      </c>
      <c r="D31" s="6">
        <v>347</v>
      </c>
    </row>
    <row r="32" spans="2:4" ht="12.75">
      <c r="B32" s="3" t="s">
        <v>21</v>
      </c>
      <c r="C32" s="6">
        <v>2016</v>
      </c>
      <c r="D32" s="6">
        <v>1050</v>
      </c>
    </row>
    <row r="33" spans="2:4" ht="12.75">
      <c r="B33" s="3" t="s">
        <v>221</v>
      </c>
      <c r="C33" s="6">
        <v>58.32</v>
      </c>
      <c r="D33" s="6">
        <v>30.38</v>
      </c>
    </row>
    <row r="34" spans="2:4" ht="12.75">
      <c r="B34" s="3" t="s">
        <v>209</v>
      </c>
      <c r="C34" s="6">
        <v>3</v>
      </c>
      <c r="D34" s="6">
        <v>92.51</v>
      </c>
    </row>
    <row r="35" ht="12.75">
      <c r="C35" s="9"/>
    </row>
    <row r="36" spans="1:4" ht="12.75">
      <c r="A36" s="1" t="s">
        <v>29</v>
      </c>
      <c r="C36" s="11">
        <f>SUM(C37:C82)</f>
        <v>18094.599999999995</v>
      </c>
      <c r="D36" s="11">
        <f>SUM(D37:D82)</f>
        <v>9424.26</v>
      </c>
    </row>
    <row r="37" spans="2:4" ht="12.75">
      <c r="B37" s="3" t="s">
        <v>30</v>
      </c>
      <c r="C37" s="6">
        <v>2913.47</v>
      </c>
      <c r="D37" s="7">
        <v>1517.43</v>
      </c>
    </row>
    <row r="38" spans="2:4" ht="12.75">
      <c r="B38" s="3" t="s">
        <v>35</v>
      </c>
      <c r="C38" s="6">
        <v>22.75</v>
      </c>
      <c r="D38" s="7">
        <v>11.85</v>
      </c>
    </row>
    <row r="39" spans="2:4" ht="12.75">
      <c r="B39" s="3" t="s">
        <v>32</v>
      </c>
      <c r="C39" s="6">
        <v>20.99</v>
      </c>
      <c r="D39" s="7">
        <v>10.93</v>
      </c>
    </row>
    <row r="40" spans="2:4" ht="12.75">
      <c r="B40" s="3" t="s">
        <v>150</v>
      </c>
      <c r="C40" s="6">
        <v>219.63</v>
      </c>
      <c r="D40" s="7">
        <v>114.39</v>
      </c>
    </row>
    <row r="41" spans="2:4" ht="12.75">
      <c r="B41" s="3" t="s">
        <v>33</v>
      </c>
      <c r="C41" s="6">
        <v>588.77</v>
      </c>
      <c r="D41" s="7">
        <v>306.65</v>
      </c>
    </row>
    <row r="42" spans="2:4" ht="12.75">
      <c r="B42" s="3" t="s">
        <v>6</v>
      </c>
      <c r="C42" s="6">
        <v>1024.4</v>
      </c>
      <c r="D42" s="7">
        <v>533.54</v>
      </c>
    </row>
    <row r="43" spans="1:4" ht="12.75">
      <c r="A43" s="16"/>
      <c r="B43" s="16" t="s">
        <v>8</v>
      </c>
      <c r="C43" s="26">
        <v>103.81</v>
      </c>
      <c r="D43" s="17">
        <v>54.07</v>
      </c>
    </row>
    <row r="44" spans="2:4" ht="12.75">
      <c r="B44" s="3" t="s">
        <v>36</v>
      </c>
      <c r="C44" s="6">
        <v>1224.52</v>
      </c>
      <c r="D44" s="7">
        <v>637.77</v>
      </c>
    </row>
    <row r="45" spans="2:4" ht="12.75">
      <c r="B45" s="3" t="s">
        <v>220</v>
      </c>
      <c r="C45" s="6">
        <v>149.43</v>
      </c>
      <c r="D45" s="7">
        <v>77.83</v>
      </c>
    </row>
    <row r="46" spans="2:4" ht="12.75">
      <c r="B46" s="3" t="s">
        <v>38</v>
      </c>
      <c r="C46" s="6">
        <v>97.17</v>
      </c>
      <c r="D46" s="7">
        <v>50.61</v>
      </c>
    </row>
    <row r="47" spans="2:4" ht="12.75">
      <c r="B47" s="3" t="s">
        <v>39</v>
      </c>
      <c r="C47" s="6">
        <v>128.28</v>
      </c>
      <c r="D47" s="7">
        <v>66.81</v>
      </c>
    </row>
    <row r="48" spans="2:4" ht="12.75">
      <c r="B48" s="3" t="s">
        <v>235</v>
      </c>
      <c r="C48" s="6">
        <v>28.84</v>
      </c>
      <c r="D48" s="7">
        <v>15.02</v>
      </c>
    </row>
    <row r="49" spans="2:4" ht="12.75">
      <c r="B49" s="3" t="s">
        <v>236</v>
      </c>
      <c r="C49" s="6">
        <v>28.65</v>
      </c>
      <c r="D49" s="7">
        <v>14.92</v>
      </c>
    </row>
    <row r="50" spans="2:4" ht="12.75">
      <c r="B50" s="3" t="s">
        <v>227</v>
      </c>
      <c r="C50" s="6">
        <v>60.19</v>
      </c>
      <c r="D50" s="7">
        <v>31.35</v>
      </c>
    </row>
    <row r="51" spans="2:4" ht="12.75">
      <c r="B51" s="3" t="s">
        <v>41</v>
      </c>
      <c r="C51" s="6">
        <v>73.73</v>
      </c>
      <c r="D51" s="7">
        <v>38.4</v>
      </c>
    </row>
    <row r="52" spans="2:4" ht="12.75">
      <c r="B52" s="3" t="s">
        <v>42</v>
      </c>
      <c r="C52" s="6">
        <v>112.44</v>
      </c>
      <c r="D52" s="7">
        <v>58.56</v>
      </c>
    </row>
    <row r="53" spans="2:4" ht="12.75">
      <c r="B53" s="3" t="s">
        <v>43</v>
      </c>
      <c r="C53" s="6">
        <v>58.21</v>
      </c>
      <c r="D53" s="7">
        <v>30.32</v>
      </c>
    </row>
    <row r="54" spans="2:4" ht="12.75">
      <c r="B54" s="3" t="s">
        <v>44</v>
      </c>
      <c r="C54" s="6">
        <v>814.06</v>
      </c>
      <c r="D54" s="7">
        <v>423.99</v>
      </c>
    </row>
    <row r="55" spans="2:4" ht="13.5" thickBot="1">
      <c r="B55" s="3" t="s">
        <v>45</v>
      </c>
      <c r="C55" s="6">
        <v>159.23</v>
      </c>
      <c r="D55" s="7">
        <v>82.93</v>
      </c>
    </row>
    <row r="56" spans="1:4" ht="12.75">
      <c r="A56" s="36" t="s">
        <v>132</v>
      </c>
      <c r="B56" s="37" t="s">
        <v>133</v>
      </c>
      <c r="C56" s="38"/>
      <c r="D56" s="39" t="s">
        <v>136</v>
      </c>
    </row>
    <row r="57" spans="1:4" ht="12.75">
      <c r="A57" s="3" t="s">
        <v>205</v>
      </c>
      <c r="B57" s="5" t="s">
        <v>134</v>
      </c>
      <c r="C57" s="19"/>
      <c r="D57" s="5"/>
    </row>
    <row r="58" spans="2:4" ht="12.75">
      <c r="B58" s="5" t="s">
        <v>135</v>
      </c>
      <c r="C58" s="19"/>
      <c r="D58" s="5"/>
    </row>
    <row r="59" spans="1:4" ht="12.75">
      <c r="A59" s="44" t="s">
        <v>206</v>
      </c>
      <c r="B59" s="45"/>
      <c r="C59" s="46"/>
      <c r="D59" s="46"/>
    </row>
    <row r="60" spans="1:4" ht="12.75">
      <c r="A60" s="44" t="s">
        <v>242</v>
      </c>
      <c r="B60" s="45"/>
      <c r="C60" s="46"/>
      <c r="D60" s="46"/>
    </row>
    <row r="61" spans="1:4" ht="12.75">
      <c r="A61" s="59"/>
      <c r="B61" s="60"/>
      <c r="C61" s="61" t="s">
        <v>0</v>
      </c>
      <c r="D61" s="62" t="s">
        <v>1</v>
      </c>
    </row>
    <row r="62" spans="1:4" ht="12.75">
      <c r="A62" s="63" t="s">
        <v>142</v>
      </c>
      <c r="B62" s="64" t="s">
        <v>2</v>
      </c>
      <c r="C62" s="61" t="s">
        <v>3</v>
      </c>
      <c r="D62" s="62" t="s">
        <v>131</v>
      </c>
    </row>
    <row r="63" spans="1:4" ht="12.75">
      <c r="A63" s="63"/>
      <c r="B63" s="64"/>
      <c r="C63" s="61" t="s">
        <v>156</v>
      </c>
      <c r="D63" s="62" t="s">
        <v>156</v>
      </c>
    </row>
    <row r="64" spans="1:4" ht="12.75">
      <c r="A64" s="3" t="s">
        <v>143</v>
      </c>
      <c r="B64" s="3" t="s">
        <v>46</v>
      </c>
      <c r="C64" s="6">
        <v>21.66</v>
      </c>
      <c r="D64" s="7">
        <v>11.28</v>
      </c>
    </row>
    <row r="65" spans="2:4" ht="12.75">
      <c r="B65" s="3" t="s">
        <v>47</v>
      </c>
      <c r="C65" s="6">
        <v>4339.6</v>
      </c>
      <c r="D65" s="7">
        <v>2260.21</v>
      </c>
    </row>
    <row r="66" spans="2:4" ht="12.75">
      <c r="B66" s="3" t="s">
        <v>48</v>
      </c>
      <c r="C66" s="6">
        <v>159.09</v>
      </c>
      <c r="D66" s="7">
        <v>82.86</v>
      </c>
    </row>
    <row r="67" spans="2:4" ht="12.75">
      <c r="B67" s="3" t="s">
        <v>138</v>
      </c>
      <c r="C67" s="6">
        <v>188.51</v>
      </c>
      <c r="D67" s="7">
        <v>98.18</v>
      </c>
    </row>
    <row r="68" spans="2:4" ht="12.75">
      <c r="B68" s="3" t="s">
        <v>244</v>
      </c>
      <c r="C68" s="6">
        <v>1921.15</v>
      </c>
      <c r="D68" s="7">
        <v>1000.6</v>
      </c>
    </row>
    <row r="69" spans="2:4" ht="12.75">
      <c r="B69" s="3" t="s">
        <v>50</v>
      </c>
      <c r="C69" s="6">
        <v>1377.25</v>
      </c>
      <c r="D69" s="7">
        <v>717.32</v>
      </c>
    </row>
    <row r="70" spans="2:4" ht="12.75">
      <c r="B70" s="3" t="s">
        <v>237</v>
      </c>
      <c r="C70" s="6">
        <v>24.42</v>
      </c>
      <c r="D70" s="7">
        <v>12.72</v>
      </c>
    </row>
    <row r="71" spans="2:4" ht="12.75">
      <c r="B71" s="3" t="s">
        <v>238</v>
      </c>
      <c r="C71" s="6">
        <v>22.02</v>
      </c>
      <c r="D71" s="7">
        <v>11.47</v>
      </c>
    </row>
    <row r="72" spans="2:4" ht="12.75">
      <c r="B72" s="3" t="s">
        <v>52</v>
      </c>
      <c r="C72" s="6">
        <v>122.78</v>
      </c>
      <c r="D72" s="7">
        <v>63.95</v>
      </c>
    </row>
    <row r="73" spans="2:4" ht="12.75">
      <c r="B73" s="3" t="s">
        <v>232</v>
      </c>
      <c r="C73" s="6">
        <v>20.89</v>
      </c>
      <c r="D73" s="7">
        <v>10.88</v>
      </c>
    </row>
    <row r="74" spans="2:4" ht="12.75">
      <c r="B74" s="3" t="s">
        <v>54</v>
      </c>
      <c r="C74" s="6">
        <v>140.49</v>
      </c>
      <c r="D74" s="7">
        <v>73.17</v>
      </c>
    </row>
    <row r="75" spans="2:4" ht="12.75">
      <c r="B75" s="3" t="s">
        <v>19</v>
      </c>
      <c r="C75" s="6">
        <v>129.68</v>
      </c>
      <c r="D75" s="7">
        <v>67.54</v>
      </c>
    </row>
    <row r="76" spans="2:4" ht="12.75">
      <c r="B76" s="3" t="s">
        <v>245</v>
      </c>
      <c r="C76" s="6">
        <v>43.66</v>
      </c>
      <c r="D76" s="7">
        <v>22.74</v>
      </c>
    </row>
    <row r="77" spans="2:4" ht="12.75">
      <c r="B77" s="3" t="s">
        <v>229</v>
      </c>
      <c r="C77" s="6">
        <v>51.88</v>
      </c>
      <c r="D77" s="7">
        <v>27.02</v>
      </c>
    </row>
    <row r="78" spans="2:4" ht="12.75">
      <c r="B78" s="3" t="s">
        <v>56</v>
      </c>
      <c r="C78" s="6">
        <v>609.87</v>
      </c>
      <c r="D78" s="7">
        <v>317.64</v>
      </c>
    </row>
    <row r="79" spans="2:4" ht="12.75">
      <c r="B79" s="3" t="s">
        <v>21</v>
      </c>
      <c r="C79" s="6">
        <v>816.92</v>
      </c>
      <c r="D79" s="7">
        <v>425.48</v>
      </c>
    </row>
    <row r="80" spans="2:4" ht="12.75">
      <c r="B80" s="3" t="s">
        <v>221</v>
      </c>
      <c r="C80" s="6">
        <v>46.14</v>
      </c>
      <c r="D80" s="7">
        <v>24.03</v>
      </c>
    </row>
    <row r="81" spans="2:4" ht="12.75">
      <c r="B81" s="3" t="s">
        <v>246</v>
      </c>
      <c r="C81" s="6">
        <v>30.72</v>
      </c>
      <c r="D81" s="7">
        <v>16</v>
      </c>
    </row>
    <row r="82" spans="2:4" ht="12.75">
      <c r="B82" s="3" t="s">
        <v>209</v>
      </c>
      <c r="C82" s="6">
        <v>199.3</v>
      </c>
      <c r="D82" s="7">
        <v>103.8</v>
      </c>
    </row>
    <row r="83" spans="1:4" ht="12.75">
      <c r="A83" s="16"/>
      <c r="B83" s="16"/>
      <c r="C83" s="18"/>
      <c r="D83" s="17"/>
    </row>
    <row r="84" spans="1:4" ht="12.75">
      <c r="A84" s="1" t="s">
        <v>208</v>
      </c>
      <c r="C84" s="10">
        <f>SUM(C85:C137)</f>
        <v>61112.72</v>
      </c>
      <c r="D84" s="10">
        <f>SUM(D85:D137)</f>
        <v>34203.82</v>
      </c>
    </row>
    <row r="85" spans="1:4" ht="12.75">
      <c r="A85" s="1"/>
      <c r="B85" s="3" t="s">
        <v>34</v>
      </c>
      <c r="C85" s="9">
        <v>37.33</v>
      </c>
      <c r="D85" s="6">
        <v>19.44</v>
      </c>
    </row>
    <row r="86" spans="1:4" ht="12.75">
      <c r="A86" s="1"/>
      <c r="B86" s="3" t="s">
        <v>32</v>
      </c>
      <c r="C86" s="9">
        <v>169.59</v>
      </c>
      <c r="D86" s="6">
        <v>40.22</v>
      </c>
    </row>
    <row r="87" spans="1:4" ht="12.75">
      <c r="A87" s="1"/>
      <c r="B87" s="3" t="s">
        <v>58</v>
      </c>
      <c r="C87" s="6">
        <v>8373.86</v>
      </c>
      <c r="D87" s="6">
        <v>25.81</v>
      </c>
    </row>
    <row r="88" spans="1:4" ht="12.75">
      <c r="A88" s="1"/>
      <c r="B88" s="3" t="s">
        <v>59</v>
      </c>
      <c r="C88" s="6">
        <v>961.97</v>
      </c>
      <c r="D88" s="6">
        <v>24.39</v>
      </c>
    </row>
    <row r="89" spans="1:4" ht="12.75">
      <c r="A89" s="1"/>
      <c r="B89" s="3" t="s">
        <v>60</v>
      </c>
      <c r="C89" s="6">
        <v>496.28</v>
      </c>
      <c r="D89" s="6">
        <v>183</v>
      </c>
    </row>
    <row r="90" spans="1:4" ht="12.75">
      <c r="A90" s="1"/>
      <c r="B90" s="3" t="s">
        <v>35</v>
      </c>
      <c r="C90" s="6">
        <v>713.66</v>
      </c>
      <c r="D90" s="6">
        <v>65.01</v>
      </c>
    </row>
    <row r="91" spans="1:4" ht="12.75">
      <c r="A91" s="1"/>
      <c r="B91" s="3" t="s">
        <v>5</v>
      </c>
      <c r="C91" s="6">
        <v>433.75</v>
      </c>
      <c r="D91" s="6">
        <v>225.91</v>
      </c>
    </row>
    <row r="92" spans="1:4" ht="12.75">
      <c r="A92" s="1"/>
      <c r="B92" s="3" t="s">
        <v>6</v>
      </c>
      <c r="C92" s="6">
        <v>5100.21</v>
      </c>
      <c r="D92" s="6">
        <v>13.04</v>
      </c>
    </row>
    <row r="93" spans="1:4" ht="12.75">
      <c r="A93" s="1"/>
      <c r="B93" s="3" t="s">
        <v>170</v>
      </c>
      <c r="C93" s="6">
        <v>437.36</v>
      </c>
      <c r="D93" s="6">
        <v>227.79</v>
      </c>
    </row>
    <row r="94" spans="1:4" ht="12.75">
      <c r="A94" s="1"/>
      <c r="B94" s="3" t="s">
        <v>8</v>
      </c>
      <c r="C94" s="6">
        <v>984.35</v>
      </c>
      <c r="D94" s="6">
        <v>73.6</v>
      </c>
    </row>
    <row r="95" spans="2:4" ht="12.75">
      <c r="B95" s="3" t="s">
        <v>61</v>
      </c>
      <c r="C95" s="6">
        <v>227.39</v>
      </c>
      <c r="D95" s="7">
        <v>454.32</v>
      </c>
    </row>
    <row r="96" spans="2:4" ht="12.75">
      <c r="B96" s="3" t="s">
        <v>63</v>
      </c>
      <c r="C96" s="6">
        <v>335.4</v>
      </c>
      <c r="D96" s="7">
        <v>174.69</v>
      </c>
    </row>
    <row r="97" spans="2:4" ht="12.75">
      <c r="B97" s="3" t="s">
        <v>37</v>
      </c>
      <c r="C97" s="6">
        <v>7560.17</v>
      </c>
      <c r="D97" s="6">
        <v>149.77</v>
      </c>
    </row>
    <row r="98" spans="2:4" ht="12.75">
      <c r="B98" s="3" t="s">
        <v>9</v>
      </c>
      <c r="C98" s="6">
        <v>593.59</v>
      </c>
      <c r="D98" s="7">
        <v>303.69</v>
      </c>
    </row>
    <row r="99" spans="2:4" ht="12.75">
      <c r="B99" s="3" t="s">
        <v>10</v>
      </c>
      <c r="C99" s="6">
        <v>1020.5</v>
      </c>
      <c r="D99" s="7">
        <v>531.51</v>
      </c>
    </row>
    <row r="100" spans="2:4" ht="12.75">
      <c r="B100" s="3" t="s">
        <v>40</v>
      </c>
      <c r="C100" s="6">
        <v>1651.45</v>
      </c>
      <c r="D100" s="6">
        <v>22.91</v>
      </c>
    </row>
    <row r="101" spans="2:4" ht="12.75">
      <c r="B101" s="3" t="s">
        <v>64</v>
      </c>
      <c r="C101" s="6">
        <v>589.34</v>
      </c>
      <c r="D101" s="7">
        <v>306.95</v>
      </c>
    </row>
    <row r="102" spans="2:4" ht="12.75">
      <c r="B102" s="3" t="s">
        <v>247</v>
      </c>
      <c r="C102" s="6">
        <v>7.29</v>
      </c>
      <c r="D102" s="7">
        <v>3.82</v>
      </c>
    </row>
    <row r="103" spans="2:4" ht="12.75">
      <c r="B103" s="3" t="s">
        <v>65</v>
      </c>
      <c r="C103" s="6">
        <v>46.14</v>
      </c>
      <c r="D103" s="7">
        <v>2055.04</v>
      </c>
    </row>
    <row r="104" spans="2:4" ht="12.75">
      <c r="B104" s="3" t="s">
        <v>41</v>
      </c>
      <c r="C104" s="6">
        <v>468.1</v>
      </c>
      <c r="D104" s="6">
        <v>141.74</v>
      </c>
    </row>
    <row r="105" spans="2:4" ht="12.75">
      <c r="B105" s="3" t="s">
        <v>42</v>
      </c>
      <c r="C105" s="6">
        <v>458.29</v>
      </c>
      <c r="D105" s="2">
        <v>2482.54</v>
      </c>
    </row>
    <row r="106" spans="2:4" ht="12.75">
      <c r="B106" s="3" t="s">
        <v>11</v>
      </c>
      <c r="C106" s="6">
        <v>2086.5</v>
      </c>
      <c r="D106" s="7">
        <v>1185.67</v>
      </c>
    </row>
    <row r="107" spans="2:4" ht="12.75">
      <c r="B107" s="3" t="s">
        <v>12</v>
      </c>
      <c r="C107" s="6">
        <v>9</v>
      </c>
      <c r="D107" s="6">
        <v>4.72</v>
      </c>
    </row>
    <row r="108" spans="2:4" ht="12.75">
      <c r="B108" s="3" t="s">
        <v>159</v>
      </c>
      <c r="C108" s="6">
        <v>30.33</v>
      </c>
      <c r="D108" s="6">
        <v>15.8</v>
      </c>
    </row>
    <row r="109" spans="2:4" ht="12.75">
      <c r="B109" s="3" t="s">
        <v>13</v>
      </c>
      <c r="C109" s="6">
        <v>13131.4</v>
      </c>
      <c r="D109" s="6">
        <v>218.89</v>
      </c>
    </row>
    <row r="110" spans="2:4" ht="12.75">
      <c r="B110" s="3" t="s">
        <v>66</v>
      </c>
      <c r="C110" s="6">
        <v>681.8</v>
      </c>
      <c r="D110" s="7">
        <v>1238.71</v>
      </c>
    </row>
    <row r="111" spans="2:4" ht="12.75">
      <c r="B111" s="3" t="s">
        <v>120</v>
      </c>
      <c r="C111" s="6">
        <v>25.27</v>
      </c>
      <c r="D111" s="7">
        <v>13.16</v>
      </c>
    </row>
    <row r="112" spans="2:4" ht="12.75">
      <c r="B112" s="3" t="s">
        <v>46</v>
      </c>
      <c r="C112" s="6">
        <v>223.67</v>
      </c>
      <c r="D112" s="7">
        <v>116.49</v>
      </c>
    </row>
    <row r="113" spans="2:4" ht="13.5" thickBot="1">
      <c r="B113" s="3" t="s">
        <v>47</v>
      </c>
      <c r="C113" s="6">
        <v>11.87</v>
      </c>
      <c r="D113" s="7">
        <v>135.1</v>
      </c>
    </row>
    <row r="114" spans="1:4" ht="12.75">
      <c r="A114" s="36" t="s">
        <v>132</v>
      </c>
      <c r="B114" s="37" t="s">
        <v>133</v>
      </c>
      <c r="C114" s="38"/>
      <c r="D114" s="39" t="s">
        <v>136</v>
      </c>
    </row>
    <row r="115" spans="1:4" ht="12.75">
      <c r="A115" s="3" t="s">
        <v>205</v>
      </c>
      <c r="B115" s="5" t="s">
        <v>134</v>
      </c>
      <c r="C115" s="19"/>
      <c r="D115" s="5"/>
    </row>
    <row r="116" spans="2:4" ht="12.75">
      <c r="B116" s="5" t="s">
        <v>135</v>
      </c>
      <c r="C116" s="19"/>
      <c r="D116" s="5"/>
    </row>
    <row r="117" spans="1:4" ht="12.75">
      <c r="A117" s="44" t="s">
        <v>206</v>
      </c>
      <c r="B117" s="45"/>
      <c r="C117" s="46"/>
      <c r="D117" s="46"/>
    </row>
    <row r="118" spans="1:4" ht="12.75">
      <c r="A118" s="44" t="s">
        <v>242</v>
      </c>
      <c r="B118" s="45"/>
      <c r="C118" s="46"/>
      <c r="D118" s="46"/>
    </row>
    <row r="119" spans="1:4" ht="12.75">
      <c r="A119" s="59"/>
      <c r="B119" s="60"/>
      <c r="C119" s="61" t="s">
        <v>0</v>
      </c>
      <c r="D119" s="62" t="s">
        <v>1</v>
      </c>
    </row>
    <row r="120" spans="1:4" ht="12.75">
      <c r="A120" s="63" t="s">
        <v>142</v>
      </c>
      <c r="B120" s="64" t="s">
        <v>2</v>
      </c>
      <c r="C120" s="61" t="s">
        <v>3</v>
      </c>
      <c r="D120" s="62" t="s">
        <v>131</v>
      </c>
    </row>
    <row r="121" spans="1:4" ht="12.75">
      <c r="A121" s="63"/>
      <c r="B121" s="64"/>
      <c r="C121" s="61" t="s">
        <v>156</v>
      </c>
      <c r="D121" s="62" t="s">
        <v>156</v>
      </c>
    </row>
    <row r="122" spans="1:4" ht="12.75">
      <c r="A122" s="3" t="s">
        <v>153</v>
      </c>
      <c r="B122" s="3" t="s">
        <v>14</v>
      </c>
      <c r="C122" s="6">
        <v>901.32</v>
      </c>
      <c r="D122" s="7">
        <v>1018.59</v>
      </c>
    </row>
    <row r="123" spans="2:4" ht="12.75">
      <c r="B123" s="3" t="s">
        <v>122</v>
      </c>
      <c r="C123" s="6">
        <v>283.18</v>
      </c>
      <c r="D123" s="7">
        <v>147.49</v>
      </c>
    </row>
    <row r="124" spans="2:4" ht="12.75">
      <c r="B124" s="3" t="s">
        <v>52</v>
      </c>
      <c r="C124" s="6">
        <v>1689.94</v>
      </c>
      <c r="D124" s="7">
        <v>61.95</v>
      </c>
    </row>
    <row r="125" spans="2:4" ht="12.75">
      <c r="B125" s="3" t="s">
        <v>67</v>
      </c>
      <c r="C125" s="6">
        <v>90.35</v>
      </c>
      <c r="D125" s="6">
        <v>47.06</v>
      </c>
    </row>
    <row r="126" spans="2:4" ht="12.75">
      <c r="B126" s="3" t="s">
        <v>173</v>
      </c>
      <c r="C126" s="6">
        <v>49.88</v>
      </c>
      <c r="D126" s="6">
        <v>25.98</v>
      </c>
    </row>
    <row r="127" spans="2:4" ht="12.75">
      <c r="B127" s="3" t="s">
        <v>53</v>
      </c>
      <c r="C127" s="6">
        <v>409.02</v>
      </c>
      <c r="D127" s="6">
        <v>4.57</v>
      </c>
    </row>
    <row r="128" spans="2:4" ht="12.75">
      <c r="B128" s="3" t="s">
        <v>55</v>
      </c>
      <c r="C128" s="6">
        <v>248.72</v>
      </c>
      <c r="D128" s="6">
        <v>45.64</v>
      </c>
    </row>
    <row r="129" spans="2:4" ht="12.75">
      <c r="B129" s="3" t="s">
        <v>54</v>
      </c>
      <c r="C129" s="6">
        <v>1570</v>
      </c>
      <c r="D129" s="7">
        <v>817.71</v>
      </c>
    </row>
    <row r="130" spans="2:4" ht="12.75">
      <c r="B130" s="3" t="s">
        <v>214</v>
      </c>
      <c r="C130" s="6">
        <v>525.93</v>
      </c>
      <c r="D130" s="7">
        <v>273.92</v>
      </c>
    </row>
    <row r="131" spans="1:4" ht="12.75">
      <c r="A131" s="16"/>
      <c r="B131" s="16" t="s">
        <v>78</v>
      </c>
      <c r="C131" s="26">
        <v>132.06</v>
      </c>
      <c r="D131" s="17">
        <v>68.78</v>
      </c>
    </row>
    <row r="132" spans="2:4" ht="12.75">
      <c r="B132" s="3" t="s">
        <v>137</v>
      </c>
      <c r="C132" s="6">
        <v>9.88</v>
      </c>
      <c r="D132" s="6">
        <v>5.15</v>
      </c>
    </row>
    <row r="133" spans="2:4" ht="12.75">
      <c r="B133" s="3" t="s">
        <v>57</v>
      </c>
      <c r="C133" s="6">
        <v>5875.28</v>
      </c>
      <c r="D133" s="6">
        <v>3060.04</v>
      </c>
    </row>
    <row r="134" spans="2:4" ht="12.75">
      <c r="B134" s="3" t="s">
        <v>172</v>
      </c>
      <c r="C134" s="6">
        <v>231.93</v>
      </c>
      <c r="D134" s="6">
        <v>1.78</v>
      </c>
    </row>
    <row r="135" spans="2:4" ht="12.75">
      <c r="B135" s="3" t="s">
        <v>21</v>
      </c>
      <c r="C135" s="6">
        <v>2172.16</v>
      </c>
      <c r="D135" s="7">
        <v>18063.54</v>
      </c>
    </row>
    <row r="136" spans="2:4" ht="12.75">
      <c r="B136" s="3" t="s">
        <v>68</v>
      </c>
      <c r="C136" s="6">
        <v>42.73</v>
      </c>
      <c r="D136" s="6">
        <v>22.26</v>
      </c>
    </row>
    <row r="137" spans="2:4" ht="12.75">
      <c r="B137" s="3" t="s">
        <v>209</v>
      </c>
      <c r="C137" s="6">
        <v>14.48</v>
      </c>
      <c r="D137" s="7">
        <v>85.63</v>
      </c>
    </row>
    <row r="138" spans="3:4" ht="12.75">
      <c r="C138" s="6"/>
      <c r="D138" s="7"/>
    </row>
    <row r="139" spans="1:4" ht="12.75">
      <c r="A139" s="1" t="s">
        <v>248</v>
      </c>
      <c r="C139" s="4">
        <f>SUM(C140:C181)</f>
        <v>899230.6900000002</v>
      </c>
      <c r="D139" s="4">
        <f>SUM(D140:D181)</f>
        <v>96577.12999999999</v>
      </c>
    </row>
    <row r="140" spans="1:4" ht="12.75">
      <c r="A140" s="1"/>
      <c r="B140" s="3" t="s">
        <v>32</v>
      </c>
      <c r="C140" s="6">
        <v>1128.6</v>
      </c>
      <c r="D140" s="7">
        <v>97.16</v>
      </c>
    </row>
    <row r="141" spans="1:4" ht="12.75">
      <c r="A141" s="1"/>
      <c r="B141" s="3" t="s">
        <v>113</v>
      </c>
      <c r="C141" s="6">
        <v>37.11</v>
      </c>
      <c r="D141" s="7">
        <v>19.33</v>
      </c>
    </row>
    <row r="142" spans="1:4" ht="12.75">
      <c r="A142" s="1"/>
      <c r="B142" s="3" t="s">
        <v>70</v>
      </c>
      <c r="C142" s="6">
        <v>179.33</v>
      </c>
      <c r="D142" s="7">
        <v>93.4</v>
      </c>
    </row>
    <row r="143" spans="1:4" ht="12.75">
      <c r="A143" s="1"/>
      <c r="B143" s="3" t="s">
        <v>96</v>
      </c>
      <c r="C143" s="6">
        <v>12499.9</v>
      </c>
      <c r="D143" s="7">
        <v>174.59</v>
      </c>
    </row>
    <row r="144" spans="1:4" ht="12.75">
      <c r="A144" s="1"/>
      <c r="B144" s="3" t="s">
        <v>35</v>
      </c>
      <c r="C144" s="6">
        <v>1494.72</v>
      </c>
      <c r="D144" s="31">
        <v>451.86</v>
      </c>
    </row>
    <row r="145" spans="1:4" ht="12.75">
      <c r="A145" s="1"/>
      <c r="B145" s="3" t="s">
        <v>6</v>
      </c>
      <c r="C145" s="6">
        <v>16162.6</v>
      </c>
      <c r="D145" s="7">
        <v>1891.95</v>
      </c>
    </row>
    <row r="146" spans="1:4" ht="12.75">
      <c r="A146" s="1"/>
      <c r="B146" s="3" t="s">
        <v>8</v>
      </c>
      <c r="C146" s="6">
        <v>52280.4</v>
      </c>
      <c r="D146" s="7">
        <v>6887.57</v>
      </c>
    </row>
    <row r="147" spans="1:4" ht="12.75">
      <c r="A147" s="1"/>
      <c r="B147" s="3" t="s">
        <v>185</v>
      </c>
      <c r="C147" s="6">
        <v>11258.2</v>
      </c>
      <c r="D147" s="7">
        <v>1340.62</v>
      </c>
    </row>
    <row r="148" spans="1:4" ht="12.75">
      <c r="A148" s="25"/>
      <c r="B148" s="16" t="s">
        <v>38</v>
      </c>
      <c r="C148" s="26">
        <v>660.86</v>
      </c>
      <c r="D148" s="17">
        <v>138.22</v>
      </c>
    </row>
    <row r="149" spans="1:4" ht="12.75">
      <c r="A149" s="25"/>
      <c r="B149" s="16" t="s">
        <v>216</v>
      </c>
      <c r="C149" s="26">
        <v>178.98</v>
      </c>
      <c r="D149" s="17">
        <v>93.22</v>
      </c>
    </row>
    <row r="150" spans="1:4" ht="12.75">
      <c r="A150" s="1"/>
      <c r="B150" s="3" t="s">
        <v>249</v>
      </c>
      <c r="C150" s="6">
        <v>311.62</v>
      </c>
      <c r="D150" s="7">
        <v>162.3</v>
      </c>
    </row>
    <row r="151" spans="1:4" ht="12.75">
      <c r="A151" s="1"/>
      <c r="B151" s="3" t="s">
        <v>71</v>
      </c>
      <c r="C151" s="6">
        <v>124646</v>
      </c>
      <c r="D151" s="7">
        <v>13019.84</v>
      </c>
    </row>
    <row r="152" spans="2:4" ht="12.75">
      <c r="B152" s="3" t="s">
        <v>9</v>
      </c>
      <c r="C152" s="6">
        <v>1962.57</v>
      </c>
      <c r="D152" s="7">
        <v>1150.28</v>
      </c>
    </row>
    <row r="153" spans="1:4" ht="12.75">
      <c r="A153" s="16"/>
      <c r="B153" s="3" t="s">
        <v>250</v>
      </c>
      <c r="C153" s="6">
        <v>37711.7</v>
      </c>
      <c r="D153" s="7">
        <v>509.23</v>
      </c>
    </row>
    <row r="154" spans="2:4" ht="12.75">
      <c r="B154" s="3" t="s">
        <v>10</v>
      </c>
      <c r="C154" s="9">
        <v>80013.1</v>
      </c>
      <c r="D154" s="7">
        <v>15327.84</v>
      </c>
    </row>
    <row r="155" spans="2:4" ht="12.75">
      <c r="B155" s="3" t="s">
        <v>73</v>
      </c>
      <c r="C155" s="6">
        <v>1925.87</v>
      </c>
      <c r="D155" s="7">
        <v>202.13</v>
      </c>
    </row>
    <row r="156" spans="2:4" ht="12.75">
      <c r="B156" s="3" t="s">
        <v>11</v>
      </c>
      <c r="C156" s="6">
        <v>9936.6</v>
      </c>
      <c r="D156" s="7">
        <v>848.92</v>
      </c>
    </row>
    <row r="157" spans="2:4" ht="12.75">
      <c r="B157" s="3" t="s">
        <v>251</v>
      </c>
      <c r="C157" s="6">
        <v>1151.52</v>
      </c>
      <c r="D157" s="7">
        <v>599.75</v>
      </c>
    </row>
    <row r="158" spans="2:4" ht="12.75">
      <c r="B158" s="3" t="s">
        <v>47</v>
      </c>
      <c r="C158" s="6">
        <v>601.44</v>
      </c>
      <c r="D158" s="7">
        <v>96.55</v>
      </c>
    </row>
    <row r="159" spans="2:4" ht="12.75">
      <c r="B159" s="3" t="s">
        <v>14</v>
      </c>
      <c r="C159" s="6">
        <v>74475.4</v>
      </c>
      <c r="D159" s="7">
        <v>5821.89</v>
      </c>
    </row>
    <row r="160" spans="2:4" ht="12.75">
      <c r="B160" s="3" t="s">
        <v>49</v>
      </c>
      <c r="C160" s="6">
        <v>3583.94</v>
      </c>
      <c r="D160" s="7">
        <v>1060.73</v>
      </c>
    </row>
    <row r="161" spans="2:4" ht="12.75">
      <c r="B161" s="3" t="s">
        <v>211</v>
      </c>
      <c r="C161" s="6">
        <v>6096</v>
      </c>
      <c r="D161" s="7">
        <v>10.19</v>
      </c>
    </row>
    <row r="162" spans="2:4" ht="12.75">
      <c r="B162" s="3" t="s">
        <v>138</v>
      </c>
      <c r="C162" s="6">
        <v>124.38</v>
      </c>
      <c r="D162" s="7">
        <v>64.78</v>
      </c>
    </row>
    <row r="163" spans="2:4" ht="12.75">
      <c r="B163" s="3" t="s">
        <v>212</v>
      </c>
      <c r="C163" s="6">
        <v>5701.58</v>
      </c>
      <c r="D163" s="7">
        <v>18.75</v>
      </c>
    </row>
    <row r="164" spans="2:4" ht="12.75">
      <c r="B164" s="3" t="s">
        <v>188</v>
      </c>
      <c r="C164" s="6">
        <v>7.39</v>
      </c>
      <c r="D164" s="7">
        <v>3.85</v>
      </c>
    </row>
    <row r="165" spans="2:4" ht="12.75">
      <c r="B165" s="3" t="s">
        <v>252</v>
      </c>
      <c r="C165" s="6">
        <v>8526.45</v>
      </c>
      <c r="D165" s="7">
        <v>344.06</v>
      </c>
    </row>
    <row r="166" spans="2:4" ht="12.75">
      <c r="B166" s="3" t="s">
        <v>253</v>
      </c>
      <c r="C166" s="6">
        <v>852.14</v>
      </c>
      <c r="D166" s="7">
        <v>63.12</v>
      </c>
    </row>
    <row r="167" spans="2:4" ht="12.75">
      <c r="B167" s="3" t="s">
        <v>77</v>
      </c>
      <c r="C167" s="6">
        <v>336790</v>
      </c>
      <c r="D167" s="7">
        <v>32609.27</v>
      </c>
    </row>
    <row r="168" spans="2:4" ht="12.75">
      <c r="B168" s="3" t="s">
        <v>21</v>
      </c>
      <c r="C168" s="6">
        <v>96176.9</v>
      </c>
      <c r="D168" s="7">
        <v>12271.1</v>
      </c>
    </row>
    <row r="169" spans="2:4" ht="12.75">
      <c r="B169" s="3" t="s">
        <v>79</v>
      </c>
      <c r="C169" s="6">
        <v>8877.57</v>
      </c>
      <c r="D169" s="7">
        <v>552.23</v>
      </c>
    </row>
    <row r="170" spans="2:4" ht="12.75">
      <c r="B170" s="3" t="s">
        <v>80</v>
      </c>
      <c r="C170" s="6">
        <v>1813.51</v>
      </c>
      <c r="D170" s="7">
        <v>581.74</v>
      </c>
    </row>
    <row r="171" spans="2:4" ht="13.5" thickBot="1">
      <c r="B171" s="3" t="s">
        <v>233</v>
      </c>
      <c r="C171" s="6">
        <v>31.22</v>
      </c>
      <c r="D171" s="7">
        <v>16.26</v>
      </c>
    </row>
    <row r="172" spans="1:4" ht="12.75">
      <c r="A172" s="36" t="s">
        <v>132</v>
      </c>
      <c r="B172" s="37" t="s">
        <v>133</v>
      </c>
      <c r="C172" s="38"/>
      <c r="D172" s="39" t="s">
        <v>136</v>
      </c>
    </row>
    <row r="173" spans="1:4" ht="12.75">
      <c r="A173" s="3" t="s">
        <v>205</v>
      </c>
      <c r="B173" s="5" t="s">
        <v>134</v>
      </c>
      <c r="C173" s="19"/>
      <c r="D173" s="5"/>
    </row>
    <row r="174" spans="2:4" ht="12.75">
      <c r="B174" s="5" t="s">
        <v>135</v>
      </c>
      <c r="C174" s="19"/>
      <c r="D174" s="5"/>
    </row>
    <row r="175" spans="1:4" ht="12.75">
      <c r="A175" s="44" t="s">
        <v>206</v>
      </c>
      <c r="B175" s="45"/>
      <c r="C175" s="46"/>
      <c r="D175" s="46"/>
    </row>
    <row r="176" spans="1:4" ht="12.75">
      <c r="A176" s="44" t="s">
        <v>242</v>
      </c>
      <c r="B176" s="45"/>
      <c r="C176" s="46"/>
      <c r="D176" s="46"/>
    </row>
    <row r="177" spans="1:4" ht="12.75">
      <c r="A177" s="59"/>
      <c r="B177" s="60"/>
      <c r="C177" s="61" t="s">
        <v>0</v>
      </c>
      <c r="D177" s="62" t="s">
        <v>1</v>
      </c>
    </row>
    <row r="178" spans="1:4" ht="12.75">
      <c r="A178" s="63" t="s">
        <v>142</v>
      </c>
      <c r="B178" s="64" t="s">
        <v>2</v>
      </c>
      <c r="C178" s="61" t="s">
        <v>3</v>
      </c>
      <c r="D178" s="62" t="s">
        <v>131</v>
      </c>
    </row>
    <row r="179" spans="1:4" ht="12.75">
      <c r="A179" s="63"/>
      <c r="B179" s="64"/>
      <c r="C179" s="61" t="s">
        <v>156</v>
      </c>
      <c r="D179" s="62" t="s">
        <v>156</v>
      </c>
    </row>
    <row r="180" spans="2:4" ht="12.75">
      <c r="B180" s="3" t="s">
        <v>213</v>
      </c>
      <c r="C180" s="6">
        <v>2023.68</v>
      </c>
      <c r="D180" s="7">
        <v>49.5</v>
      </c>
    </row>
    <row r="181" spans="2:4" ht="12.75">
      <c r="B181" s="3" t="s">
        <v>209</v>
      </c>
      <c r="C181" s="6">
        <v>9.41</v>
      </c>
      <c r="D181" s="7">
        <v>4.9</v>
      </c>
    </row>
    <row r="182" spans="3:4" ht="12.75">
      <c r="C182" s="6"/>
      <c r="D182" s="7"/>
    </row>
    <row r="183" spans="1:4" ht="12.75">
      <c r="A183" s="1" t="s">
        <v>81</v>
      </c>
      <c r="C183" s="4">
        <f>+SUM(C184:C191)</f>
        <v>5148.58</v>
      </c>
      <c r="D183" s="4">
        <f>+SUM(D184:D191)</f>
        <v>878.9899999999999</v>
      </c>
    </row>
    <row r="184" spans="1:4" ht="12.75">
      <c r="A184" s="1"/>
      <c r="B184" s="3" t="s">
        <v>219</v>
      </c>
      <c r="C184" s="7">
        <v>58.32</v>
      </c>
      <c r="D184" s="7">
        <v>30.38</v>
      </c>
    </row>
    <row r="185" spans="2:4" ht="12.75">
      <c r="B185" s="3" t="s">
        <v>35</v>
      </c>
      <c r="C185" s="6">
        <v>87.92</v>
      </c>
      <c r="D185" s="7">
        <v>45.79</v>
      </c>
    </row>
    <row r="186" spans="2:4" ht="12.75">
      <c r="B186" s="3" t="s">
        <v>195</v>
      </c>
      <c r="C186" s="6">
        <v>15.11</v>
      </c>
      <c r="D186" s="7">
        <v>7.87</v>
      </c>
    </row>
    <row r="187" spans="2:4" ht="12.75">
      <c r="B187" s="3" t="s">
        <v>215</v>
      </c>
      <c r="C187" s="6">
        <v>45.92</v>
      </c>
      <c r="D187" s="7">
        <v>23.92</v>
      </c>
    </row>
    <row r="188" spans="2:4" ht="12.75">
      <c r="B188" s="3" t="s">
        <v>240</v>
      </c>
      <c r="C188" s="7">
        <v>10</v>
      </c>
      <c r="D188" s="7">
        <v>5.21</v>
      </c>
    </row>
    <row r="189" spans="2:4" ht="12.75">
      <c r="B189" s="3" t="s">
        <v>10</v>
      </c>
      <c r="C189" s="7">
        <v>4900.74</v>
      </c>
      <c r="D189" s="7">
        <v>749.91</v>
      </c>
    </row>
    <row r="190" spans="2:4" ht="12.75">
      <c r="B190" s="3" t="s">
        <v>221</v>
      </c>
      <c r="C190" s="6">
        <v>15.46</v>
      </c>
      <c r="D190" s="7">
        <v>8.05</v>
      </c>
    </row>
    <row r="191" spans="2:4" ht="12.75">
      <c r="B191" s="3" t="s">
        <v>28</v>
      </c>
      <c r="C191" s="6">
        <v>15.11</v>
      </c>
      <c r="D191" s="7">
        <v>7.86</v>
      </c>
    </row>
    <row r="193" spans="1:4" ht="12.75">
      <c r="A193" s="1" t="s">
        <v>82</v>
      </c>
      <c r="C193" s="4">
        <f>SUM(C194:C228)</f>
        <v>229575</v>
      </c>
      <c r="D193" s="4">
        <f>SUM(D194:D228)</f>
        <v>130838.13</v>
      </c>
    </row>
    <row r="194" spans="1:4" ht="12.75">
      <c r="A194" s="25"/>
      <c r="B194" s="16" t="s">
        <v>113</v>
      </c>
      <c r="C194" s="26">
        <v>102</v>
      </c>
      <c r="D194" s="17">
        <v>4</v>
      </c>
    </row>
    <row r="195" spans="2:4" ht="12.75">
      <c r="B195" s="3" t="s">
        <v>226</v>
      </c>
      <c r="C195" s="30">
        <v>61</v>
      </c>
      <c r="D195" s="6">
        <v>31.17</v>
      </c>
    </row>
    <row r="196" spans="2:4" ht="12.75">
      <c r="B196" s="3" t="s">
        <v>83</v>
      </c>
      <c r="C196" s="30">
        <v>96</v>
      </c>
      <c r="D196" s="7">
        <v>516</v>
      </c>
    </row>
    <row r="197" spans="2:4" ht="12.75">
      <c r="B197" s="3" t="s">
        <v>60</v>
      </c>
      <c r="C197" s="30">
        <v>197</v>
      </c>
      <c r="D197" s="6">
        <v>102.6</v>
      </c>
    </row>
    <row r="198" spans="2:4" ht="12.75">
      <c r="B198" s="3" t="s">
        <v>35</v>
      </c>
      <c r="C198" s="31">
        <v>64162</v>
      </c>
      <c r="D198" s="7">
        <v>53240</v>
      </c>
    </row>
    <row r="199" spans="2:4" ht="12.75">
      <c r="B199" s="3" t="s">
        <v>155</v>
      </c>
      <c r="C199" s="31">
        <v>3846</v>
      </c>
      <c r="D199" s="6">
        <v>3054</v>
      </c>
    </row>
    <row r="200" spans="2:4" ht="12.75">
      <c r="B200" s="3" t="s">
        <v>5</v>
      </c>
      <c r="C200" s="30">
        <v>2505</v>
      </c>
      <c r="D200" s="6">
        <v>1304.69</v>
      </c>
    </row>
    <row r="201" spans="2:4" ht="12.75">
      <c r="B201" s="3" t="s">
        <v>6</v>
      </c>
      <c r="C201" s="31">
        <v>7729</v>
      </c>
      <c r="D201" s="7">
        <v>72</v>
      </c>
    </row>
    <row r="202" spans="2:4" ht="12.75">
      <c r="B202" s="3" t="s">
        <v>8</v>
      </c>
      <c r="C202" s="31">
        <v>18132</v>
      </c>
      <c r="D202" s="7">
        <v>8074</v>
      </c>
    </row>
    <row r="203" spans="2:4" ht="12.75">
      <c r="B203" s="3" t="s">
        <v>37</v>
      </c>
      <c r="C203" s="31">
        <v>13297</v>
      </c>
      <c r="D203" s="7">
        <v>1236</v>
      </c>
    </row>
    <row r="204" spans="2:4" ht="12.75">
      <c r="B204" s="3" t="s">
        <v>9</v>
      </c>
      <c r="C204" s="31">
        <v>19560</v>
      </c>
      <c r="D204" s="7">
        <v>15292</v>
      </c>
    </row>
    <row r="205" spans="2:4" ht="12.75">
      <c r="B205" s="3" t="s">
        <v>65</v>
      </c>
      <c r="C205" s="31">
        <v>72</v>
      </c>
      <c r="D205" s="7">
        <v>37.5</v>
      </c>
    </row>
    <row r="206" spans="2:4" ht="12.75">
      <c r="B206" s="3" t="s">
        <v>41</v>
      </c>
      <c r="C206" s="30">
        <v>713</v>
      </c>
      <c r="D206" s="6">
        <v>371.35</v>
      </c>
    </row>
    <row r="207" spans="2:4" ht="12.75">
      <c r="B207" s="3" t="s">
        <v>190</v>
      </c>
      <c r="C207" s="30">
        <v>378</v>
      </c>
      <c r="D207" s="6">
        <v>196.88</v>
      </c>
    </row>
    <row r="208" spans="2:4" ht="12.75">
      <c r="B208" s="3" t="s">
        <v>217</v>
      </c>
      <c r="C208" s="30">
        <v>133</v>
      </c>
      <c r="D208" s="6">
        <v>69.27</v>
      </c>
    </row>
    <row r="209" spans="2:4" ht="12.75">
      <c r="B209" s="3" t="s">
        <v>11</v>
      </c>
      <c r="C209" s="31">
        <v>1251</v>
      </c>
      <c r="D209" s="7">
        <v>137</v>
      </c>
    </row>
    <row r="210" spans="2:4" ht="12.75">
      <c r="B210" s="3" t="s">
        <v>84</v>
      </c>
      <c r="C210" s="31">
        <v>1617</v>
      </c>
      <c r="D210" s="7">
        <v>290</v>
      </c>
    </row>
    <row r="211" spans="2:4" ht="12.75">
      <c r="B211" s="3" t="s">
        <v>13</v>
      </c>
      <c r="C211" s="30">
        <v>75765</v>
      </c>
      <c r="D211" s="7">
        <v>37159</v>
      </c>
    </row>
    <row r="212" spans="1:4" ht="12.75">
      <c r="A212" s="16"/>
      <c r="B212" s="16" t="s">
        <v>85</v>
      </c>
      <c r="C212" s="27">
        <v>487</v>
      </c>
      <c r="D212" s="17">
        <v>14</v>
      </c>
    </row>
    <row r="213" spans="2:4" ht="12.75">
      <c r="B213" s="3" t="s">
        <v>86</v>
      </c>
      <c r="C213" s="31">
        <v>400</v>
      </c>
      <c r="D213" s="7">
        <v>312</v>
      </c>
    </row>
    <row r="214" spans="2:4" ht="12.75">
      <c r="B214" s="3" t="s">
        <v>14</v>
      </c>
      <c r="C214" s="31">
        <v>2934</v>
      </c>
      <c r="D214" s="7">
        <v>922</v>
      </c>
    </row>
    <row r="215" spans="2:4" ht="12.75">
      <c r="B215" s="3" t="s">
        <v>87</v>
      </c>
      <c r="C215" s="30">
        <v>45</v>
      </c>
      <c r="D215" s="6">
        <v>21</v>
      </c>
    </row>
    <row r="216" spans="2:4" ht="12.75">
      <c r="B216" s="3" t="s">
        <v>88</v>
      </c>
      <c r="C216" s="30">
        <v>328</v>
      </c>
      <c r="D216" s="6">
        <v>83</v>
      </c>
    </row>
    <row r="217" spans="2:4" ht="12.75">
      <c r="B217" s="3" t="s">
        <v>52</v>
      </c>
      <c r="C217" s="30">
        <v>191</v>
      </c>
      <c r="D217" s="7">
        <v>175</v>
      </c>
    </row>
    <row r="218" spans="1:4" ht="12.75">
      <c r="A218" s="16"/>
      <c r="B218" s="16" t="s">
        <v>67</v>
      </c>
      <c r="C218" s="27">
        <v>126</v>
      </c>
      <c r="D218" s="17">
        <v>65.63</v>
      </c>
    </row>
    <row r="219" spans="2:4" ht="12.75">
      <c r="B219" s="3" t="s">
        <v>53</v>
      </c>
      <c r="C219" s="30">
        <v>532</v>
      </c>
      <c r="D219" s="6">
        <v>277.08</v>
      </c>
    </row>
    <row r="220" spans="2:4" ht="12.75">
      <c r="B220" s="3" t="s">
        <v>151</v>
      </c>
      <c r="C220" s="30">
        <v>117</v>
      </c>
      <c r="D220" s="6">
        <v>60.94</v>
      </c>
    </row>
    <row r="221" spans="2:4" ht="12.75">
      <c r="B221" s="3" t="s">
        <v>55</v>
      </c>
      <c r="C221" s="30">
        <v>576</v>
      </c>
      <c r="D221" s="6">
        <v>300</v>
      </c>
    </row>
    <row r="222" spans="2:4" ht="12.75">
      <c r="B222" s="3" t="s">
        <v>57</v>
      </c>
      <c r="C222" s="30">
        <v>3476</v>
      </c>
      <c r="D222" s="7">
        <v>2408</v>
      </c>
    </row>
    <row r="223" spans="2:4" ht="12.75">
      <c r="B223" s="3" t="s">
        <v>21</v>
      </c>
      <c r="C223" s="31">
        <v>6681</v>
      </c>
      <c r="D223" s="7">
        <v>3013</v>
      </c>
    </row>
    <row r="224" spans="2:4" ht="12.75">
      <c r="B224" s="3" t="s">
        <v>254</v>
      </c>
      <c r="C224" s="31">
        <v>227</v>
      </c>
      <c r="D224" s="7">
        <v>118.23</v>
      </c>
    </row>
    <row r="225" spans="2:4" ht="12.75">
      <c r="B225" s="3" t="s">
        <v>68</v>
      </c>
      <c r="C225" s="30">
        <v>3290</v>
      </c>
      <c r="D225" s="6">
        <v>1713.54</v>
      </c>
    </row>
    <row r="226" spans="2:4" ht="12.75">
      <c r="B226" s="3" t="s">
        <v>128</v>
      </c>
      <c r="C226" s="30">
        <v>252</v>
      </c>
      <c r="D226" s="6">
        <v>131.25</v>
      </c>
    </row>
    <row r="227" spans="2:4" ht="12.75">
      <c r="B227" s="3" t="s">
        <v>223</v>
      </c>
      <c r="C227" s="30">
        <v>91</v>
      </c>
      <c r="D227" s="6">
        <v>10</v>
      </c>
    </row>
    <row r="228" spans="2:4" ht="13.5" thickBot="1">
      <c r="B228" s="3" t="s">
        <v>209</v>
      </c>
      <c r="C228" s="30">
        <v>206</v>
      </c>
      <c r="D228" s="6">
        <v>26</v>
      </c>
    </row>
    <row r="229" spans="1:4" ht="12.75">
      <c r="A229" s="36" t="s">
        <v>132</v>
      </c>
      <c r="B229" s="37" t="s">
        <v>133</v>
      </c>
      <c r="C229" s="38"/>
      <c r="D229" s="39" t="s">
        <v>136</v>
      </c>
    </row>
    <row r="230" spans="1:4" ht="12.75">
      <c r="A230" s="3" t="s">
        <v>205</v>
      </c>
      <c r="B230" s="5" t="s">
        <v>134</v>
      </c>
      <c r="C230" s="19"/>
      <c r="D230" s="5"/>
    </row>
    <row r="231" spans="2:4" ht="12.75">
      <c r="B231" s="5" t="s">
        <v>135</v>
      </c>
      <c r="C231" s="19"/>
      <c r="D231" s="5"/>
    </row>
    <row r="232" spans="2:4" ht="12.75">
      <c r="B232" s="5"/>
      <c r="C232" s="19"/>
      <c r="D232" s="5"/>
    </row>
    <row r="233" spans="1:4" ht="12.75">
      <c r="A233" s="44" t="s">
        <v>206</v>
      </c>
      <c r="B233" s="45"/>
      <c r="C233" s="46"/>
      <c r="D233" s="46"/>
    </row>
    <row r="234" spans="1:4" ht="12.75">
      <c r="A234" s="44" t="s">
        <v>242</v>
      </c>
      <c r="B234" s="45"/>
      <c r="C234" s="46"/>
      <c r="D234" s="46"/>
    </row>
    <row r="235" spans="1:4" ht="12.75">
      <c r="A235" s="59"/>
      <c r="B235" s="60"/>
      <c r="C235" s="61" t="s">
        <v>0</v>
      </c>
      <c r="D235" s="62" t="s">
        <v>1</v>
      </c>
    </row>
    <row r="236" spans="1:4" ht="12.75">
      <c r="A236" s="63" t="s">
        <v>142</v>
      </c>
      <c r="B236" s="64" t="s">
        <v>2</v>
      </c>
      <c r="C236" s="61" t="s">
        <v>3</v>
      </c>
      <c r="D236" s="62" t="s">
        <v>131</v>
      </c>
    </row>
    <row r="237" spans="1:4" ht="12.75">
      <c r="A237" s="63"/>
      <c r="B237" s="64"/>
      <c r="C237" s="61" t="s">
        <v>156</v>
      </c>
      <c r="D237" s="62" t="s">
        <v>156</v>
      </c>
    </row>
    <row r="238" spans="1:4" ht="12.75">
      <c r="A238" s="1" t="s">
        <v>90</v>
      </c>
      <c r="C238" s="12">
        <f>SUM(C239:C268)</f>
        <v>116586.65000000001</v>
      </c>
      <c r="D238" s="12">
        <f>SUM(D239:D268)</f>
        <v>60723.12999999999</v>
      </c>
    </row>
    <row r="239" spans="2:4" ht="12.75">
      <c r="B239" s="3" t="s">
        <v>91</v>
      </c>
      <c r="C239" s="6">
        <v>1714.56</v>
      </c>
      <c r="D239" s="7">
        <v>893.91</v>
      </c>
    </row>
    <row r="240" spans="1:4" ht="12.75">
      <c r="A240" s="16"/>
      <c r="B240" s="16" t="s">
        <v>150</v>
      </c>
      <c r="C240" s="26">
        <v>506.24</v>
      </c>
      <c r="D240" s="17">
        <v>263.67</v>
      </c>
    </row>
    <row r="241" spans="2:4" ht="12.75">
      <c r="B241" s="3" t="s">
        <v>92</v>
      </c>
      <c r="C241" s="6">
        <v>38.36</v>
      </c>
      <c r="D241" s="7">
        <v>19.98</v>
      </c>
    </row>
    <row r="242" spans="2:4" ht="12.75">
      <c r="B242" s="3" t="s">
        <v>35</v>
      </c>
      <c r="C242" s="6">
        <v>16614.16</v>
      </c>
      <c r="D242" s="7">
        <v>8653.21</v>
      </c>
    </row>
    <row r="243" spans="2:4" ht="12.75">
      <c r="B243" s="3" t="s">
        <v>6</v>
      </c>
      <c r="C243" s="6">
        <v>3342.76</v>
      </c>
      <c r="D243" s="7">
        <v>1741.02</v>
      </c>
    </row>
    <row r="244" spans="2:4" ht="12.75">
      <c r="B244" s="3" t="s">
        <v>97</v>
      </c>
      <c r="C244" s="6">
        <v>16896.92</v>
      </c>
      <c r="D244" s="7">
        <v>8800.48</v>
      </c>
    </row>
    <row r="245" spans="2:4" ht="12.75">
      <c r="B245" s="3" t="s">
        <v>37</v>
      </c>
      <c r="C245" s="6">
        <v>1693.29</v>
      </c>
      <c r="D245" s="7">
        <v>881.92</v>
      </c>
    </row>
    <row r="246" spans="2:4" ht="12.75">
      <c r="B246" s="3" t="s">
        <v>38</v>
      </c>
      <c r="C246" s="6">
        <v>90.99</v>
      </c>
      <c r="D246" s="7">
        <v>47.39</v>
      </c>
    </row>
    <row r="247" spans="2:4" ht="12.75">
      <c r="B247" s="3" t="s">
        <v>9</v>
      </c>
      <c r="C247" s="6">
        <v>130.14</v>
      </c>
      <c r="D247" s="7">
        <v>67.78</v>
      </c>
    </row>
    <row r="248" spans="2:4" ht="12.75">
      <c r="B248" s="3" t="s">
        <v>40</v>
      </c>
      <c r="C248" s="6">
        <v>56.7</v>
      </c>
      <c r="D248" s="7">
        <v>29.53</v>
      </c>
    </row>
    <row r="249" spans="2:4" ht="12.75">
      <c r="B249" s="3" t="s">
        <v>199</v>
      </c>
      <c r="C249" s="6">
        <v>626.84</v>
      </c>
      <c r="D249" s="7">
        <v>326.48</v>
      </c>
    </row>
    <row r="250" spans="2:4" ht="12.75">
      <c r="B250" s="3" t="s">
        <v>11</v>
      </c>
      <c r="C250" s="6">
        <v>3400.7</v>
      </c>
      <c r="D250" s="7">
        <v>1771.2</v>
      </c>
    </row>
    <row r="251" spans="2:4" ht="12.75">
      <c r="B251" s="3" t="s">
        <v>12</v>
      </c>
      <c r="C251" s="6">
        <v>520.32</v>
      </c>
      <c r="D251" s="7">
        <v>271</v>
      </c>
    </row>
    <row r="252" spans="2:4" ht="12.75">
      <c r="B252" s="3" t="s">
        <v>44</v>
      </c>
      <c r="C252" s="6">
        <v>421.96</v>
      </c>
      <c r="D252" s="7">
        <v>219.77</v>
      </c>
    </row>
    <row r="253" spans="2:4" ht="12.75">
      <c r="B253" s="3" t="s">
        <v>13</v>
      </c>
      <c r="C253" s="6">
        <v>4913.34</v>
      </c>
      <c r="D253" s="7">
        <v>2559.03</v>
      </c>
    </row>
    <row r="254" spans="2:4" ht="12.75">
      <c r="B254" s="3" t="s">
        <v>47</v>
      </c>
      <c r="C254" s="6">
        <v>1990.68</v>
      </c>
      <c r="D254" s="7">
        <v>1036.81</v>
      </c>
    </row>
    <row r="255" spans="2:4" ht="12.75">
      <c r="B255" s="3" t="s">
        <v>200</v>
      </c>
      <c r="C255" s="6">
        <v>52.97</v>
      </c>
      <c r="D255" s="7">
        <v>27.59</v>
      </c>
    </row>
    <row r="256" spans="1:4" ht="12.75">
      <c r="A256" s="16"/>
      <c r="B256" s="16" t="s">
        <v>93</v>
      </c>
      <c r="C256" s="26">
        <v>2146.27</v>
      </c>
      <c r="D256" s="17">
        <v>1117.85</v>
      </c>
    </row>
    <row r="257" spans="2:4" ht="12.75">
      <c r="B257" s="3" t="s">
        <v>14</v>
      </c>
      <c r="C257" s="6">
        <v>1326.12</v>
      </c>
      <c r="D257" s="7">
        <v>690.69</v>
      </c>
    </row>
    <row r="258" spans="2:4" ht="12.75">
      <c r="B258" s="3" t="s">
        <v>138</v>
      </c>
      <c r="C258" s="6">
        <v>1106.78</v>
      </c>
      <c r="D258" s="7">
        <v>576.45</v>
      </c>
    </row>
    <row r="259" spans="2:4" ht="12.75">
      <c r="B259" s="3" t="s">
        <v>198</v>
      </c>
      <c r="C259" s="6">
        <v>278</v>
      </c>
      <c r="D259" s="7">
        <v>144.79</v>
      </c>
    </row>
    <row r="260" spans="2:4" ht="12.75">
      <c r="B260" s="3" t="s">
        <v>52</v>
      </c>
      <c r="C260" s="6">
        <v>6362.84</v>
      </c>
      <c r="D260" s="7">
        <v>3313.98</v>
      </c>
    </row>
    <row r="261" spans="2:4" ht="12.75">
      <c r="B261" s="3" t="s">
        <v>67</v>
      </c>
      <c r="C261" s="6">
        <v>1727.19</v>
      </c>
      <c r="D261" s="7">
        <v>899.58</v>
      </c>
    </row>
    <row r="262" spans="2:4" ht="12.75">
      <c r="B262" s="3" t="s">
        <v>232</v>
      </c>
      <c r="C262" s="6">
        <v>12.23</v>
      </c>
      <c r="D262" s="7">
        <v>6.37</v>
      </c>
    </row>
    <row r="263" spans="2:4" ht="12.75">
      <c r="B263" s="3" t="s">
        <v>94</v>
      </c>
      <c r="C263" s="6">
        <v>2860.99</v>
      </c>
      <c r="D263" s="7">
        <v>1490.1</v>
      </c>
    </row>
    <row r="264" spans="2:4" ht="12.75">
      <c r="B264" s="3" t="s">
        <v>56</v>
      </c>
      <c r="C264" s="6">
        <v>597.24</v>
      </c>
      <c r="D264" s="7">
        <v>311.06</v>
      </c>
    </row>
    <row r="265" spans="2:4" ht="12.75">
      <c r="B265" s="3" t="s">
        <v>57</v>
      </c>
      <c r="C265" s="6">
        <v>50.11</v>
      </c>
      <c r="D265" s="7">
        <v>26.1</v>
      </c>
    </row>
    <row r="266" spans="2:4" ht="12.75">
      <c r="B266" s="3" t="s">
        <v>45</v>
      </c>
      <c r="C266" s="6">
        <v>35.88</v>
      </c>
      <c r="D266" s="7">
        <v>18.69</v>
      </c>
    </row>
    <row r="267" spans="2:4" ht="12.75">
      <c r="B267" s="3" t="s">
        <v>21</v>
      </c>
      <c r="C267" s="6">
        <v>39418.41</v>
      </c>
      <c r="D267" s="9">
        <v>20530.42</v>
      </c>
    </row>
    <row r="268" spans="2:4" ht="12.75">
      <c r="B268" s="3" t="s">
        <v>209</v>
      </c>
      <c r="C268" s="6">
        <v>7653.66</v>
      </c>
      <c r="D268" s="7">
        <v>3986.28</v>
      </c>
    </row>
    <row r="269" spans="3:4" ht="12.75">
      <c r="C269" s="7"/>
      <c r="D269" s="7"/>
    </row>
    <row r="270" spans="1:4" ht="12.75">
      <c r="A270" s="1" t="s">
        <v>95</v>
      </c>
      <c r="C270" s="4">
        <f>SUM(C271:C307)</f>
        <v>65824.90000000001</v>
      </c>
      <c r="D270" s="4">
        <f>SUM(D271:D307)</f>
        <v>34183.810000000005</v>
      </c>
    </row>
    <row r="271" spans="2:4" ht="12.75">
      <c r="B271" s="3" t="s">
        <v>32</v>
      </c>
      <c r="C271" s="6">
        <v>412.7</v>
      </c>
      <c r="D271" s="7">
        <v>214.95</v>
      </c>
    </row>
    <row r="272" spans="2:4" ht="12.75">
      <c r="B272" s="3" t="s">
        <v>96</v>
      </c>
      <c r="C272" s="6">
        <v>4.65</v>
      </c>
      <c r="D272" s="7">
        <v>2.42</v>
      </c>
    </row>
    <row r="273" spans="2:4" ht="12.75">
      <c r="B273" s="3" t="s">
        <v>60</v>
      </c>
      <c r="C273" s="6">
        <v>186.5</v>
      </c>
      <c r="D273" s="7">
        <v>97.14</v>
      </c>
    </row>
    <row r="274" spans="2:4" ht="12.75">
      <c r="B274" s="3" t="s">
        <v>35</v>
      </c>
      <c r="C274" s="6">
        <v>5.11</v>
      </c>
      <c r="D274" s="7">
        <v>2.66</v>
      </c>
    </row>
    <row r="275" spans="2:4" ht="12.75">
      <c r="B275" s="3" t="s">
        <v>191</v>
      </c>
      <c r="C275" s="6">
        <v>19.19</v>
      </c>
      <c r="D275" s="7">
        <v>9.99</v>
      </c>
    </row>
    <row r="276" spans="2:4" ht="12.75">
      <c r="B276" s="3" t="s">
        <v>5</v>
      </c>
      <c r="C276" s="6">
        <v>44.85</v>
      </c>
      <c r="D276" s="7">
        <v>23.36</v>
      </c>
    </row>
    <row r="277" spans="2:4" ht="12.75">
      <c r="B277" s="3" t="s">
        <v>97</v>
      </c>
      <c r="C277" s="6">
        <v>317.21</v>
      </c>
      <c r="D277" s="7">
        <v>165.21</v>
      </c>
    </row>
    <row r="278" spans="1:4" ht="12.75">
      <c r="A278" s="16"/>
      <c r="B278" s="3" t="s">
        <v>63</v>
      </c>
      <c r="C278" s="6">
        <v>283.71</v>
      </c>
      <c r="D278" s="7">
        <v>147.77</v>
      </c>
    </row>
    <row r="279" spans="2:4" ht="12.75">
      <c r="B279" s="16" t="s">
        <v>71</v>
      </c>
      <c r="C279" s="6">
        <v>118.27</v>
      </c>
      <c r="D279" s="17">
        <v>61.6</v>
      </c>
    </row>
    <row r="280" spans="2:4" ht="12.75">
      <c r="B280" s="3" t="s">
        <v>37</v>
      </c>
      <c r="C280" s="6">
        <v>1121.41</v>
      </c>
      <c r="D280" s="7">
        <v>584.07</v>
      </c>
    </row>
    <row r="281" spans="2:4" ht="12.75">
      <c r="B281" s="3" t="s">
        <v>9</v>
      </c>
      <c r="C281" s="6">
        <v>3.8</v>
      </c>
      <c r="D281" s="7">
        <v>1.98</v>
      </c>
    </row>
    <row r="282" spans="2:4" ht="12.75">
      <c r="B282" s="3" t="s">
        <v>72</v>
      </c>
      <c r="C282" s="6">
        <v>1530.45</v>
      </c>
      <c r="D282" s="7">
        <v>797.11</v>
      </c>
    </row>
    <row r="283" spans="2:4" ht="12.75">
      <c r="B283" s="3" t="s">
        <v>65</v>
      </c>
      <c r="C283" s="6">
        <v>318.38</v>
      </c>
      <c r="D283" s="7">
        <v>165.82</v>
      </c>
    </row>
    <row r="284" spans="1:4" ht="12.75">
      <c r="A284" s="16"/>
      <c r="B284" s="16" t="s">
        <v>41</v>
      </c>
      <c r="C284" s="6">
        <v>176.45</v>
      </c>
      <c r="D284" s="17">
        <v>91.9</v>
      </c>
    </row>
    <row r="285" spans="2:4" ht="12.75">
      <c r="B285" s="3" t="s">
        <v>11</v>
      </c>
      <c r="C285" s="6">
        <v>1881.95</v>
      </c>
      <c r="D285" s="7">
        <v>980.18</v>
      </c>
    </row>
    <row r="286" spans="2:4" ht="12.75">
      <c r="B286" s="3" t="s">
        <v>13</v>
      </c>
      <c r="C286" s="6">
        <v>113.96</v>
      </c>
      <c r="D286" s="7">
        <v>59.35</v>
      </c>
    </row>
    <row r="287" spans="1:4" ht="13.5" thickBot="1">
      <c r="A287" s="14"/>
      <c r="B287" s="14" t="s">
        <v>86</v>
      </c>
      <c r="C287" s="28"/>
      <c r="D287" s="15"/>
    </row>
    <row r="288" spans="1:4" ht="12.75">
      <c r="A288" s="3" t="s">
        <v>132</v>
      </c>
      <c r="B288" s="5" t="s">
        <v>133</v>
      </c>
      <c r="C288" s="19"/>
      <c r="D288" s="8" t="s">
        <v>136</v>
      </c>
    </row>
    <row r="289" spans="1:4" ht="12.75">
      <c r="A289" s="3" t="s">
        <v>205</v>
      </c>
      <c r="B289" s="5" t="s">
        <v>134</v>
      </c>
      <c r="C289" s="19"/>
      <c r="D289" s="5"/>
    </row>
    <row r="290" spans="2:4" ht="12.75">
      <c r="B290" s="5" t="s">
        <v>135</v>
      </c>
      <c r="C290" s="19"/>
      <c r="D290" s="5"/>
    </row>
    <row r="291" spans="1:4" ht="12.75">
      <c r="A291" s="44" t="s">
        <v>206</v>
      </c>
      <c r="B291" s="45"/>
      <c r="C291" s="46"/>
      <c r="D291" s="46"/>
    </row>
    <row r="292" spans="1:4" ht="12.75">
      <c r="A292" s="44" t="s">
        <v>242</v>
      </c>
      <c r="B292" s="45"/>
      <c r="C292" s="46"/>
      <c r="D292" s="46"/>
    </row>
    <row r="293" spans="1:4" ht="12.75">
      <c r="A293" s="59"/>
      <c r="B293" s="60"/>
      <c r="C293" s="61" t="s">
        <v>0</v>
      </c>
      <c r="D293" s="62" t="s">
        <v>1</v>
      </c>
    </row>
    <row r="294" spans="1:4" ht="12.75">
      <c r="A294" s="63" t="s">
        <v>142</v>
      </c>
      <c r="B294" s="64" t="s">
        <v>2</v>
      </c>
      <c r="C294" s="61" t="s">
        <v>3</v>
      </c>
      <c r="D294" s="62" t="s">
        <v>131</v>
      </c>
    </row>
    <row r="295" spans="1:4" ht="12.75">
      <c r="A295" s="63"/>
      <c r="B295" s="64"/>
      <c r="C295" s="61" t="s">
        <v>156</v>
      </c>
      <c r="D295" s="62" t="s">
        <v>156</v>
      </c>
    </row>
    <row r="296" spans="1:4" ht="12.75">
      <c r="A296" s="3" t="s">
        <v>147</v>
      </c>
      <c r="B296" s="3" t="s">
        <v>47</v>
      </c>
      <c r="C296" s="6"/>
      <c r="D296" s="7"/>
    </row>
    <row r="297" spans="2:4" ht="12.75">
      <c r="B297" s="3" t="s">
        <v>14</v>
      </c>
      <c r="C297" s="6">
        <v>208.49</v>
      </c>
      <c r="D297" s="7">
        <v>108.59</v>
      </c>
    </row>
    <row r="298" spans="2:4" ht="12.75">
      <c r="B298" s="3" t="s">
        <v>98</v>
      </c>
      <c r="C298" s="6">
        <v>76.84</v>
      </c>
      <c r="D298" s="7">
        <v>40.02</v>
      </c>
    </row>
    <row r="299" spans="2:4" ht="12.75">
      <c r="B299" s="3" t="s">
        <v>255</v>
      </c>
      <c r="C299" s="6">
        <v>1106.42</v>
      </c>
      <c r="D299" s="7">
        <v>576.26</v>
      </c>
    </row>
    <row r="300" spans="2:4" ht="12.75">
      <c r="B300" s="3" t="s">
        <v>52</v>
      </c>
      <c r="C300" s="6">
        <v>25.05</v>
      </c>
      <c r="D300" s="7">
        <v>13.05</v>
      </c>
    </row>
    <row r="301" spans="2:4" ht="12.75">
      <c r="B301" s="3" t="s">
        <v>76</v>
      </c>
      <c r="C301" s="6">
        <v>746.2</v>
      </c>
      <c r="D301" s="7">
        <v>288.65</v>
      </c>
    </row>
    <row r="302" spans="2:4" ht="12.75">
      <c r="B302" s="3" t="s">
        <v>77</v>
      </c>
      <c r="C302" s="6">
        <v>20053.36</v>
      </c>
      <c r="D302" s="7">
        <v>10444.46</v>
      </c>
    </row>
    <row r="303" spans="2:4" ht="12.75">
      <c r="B303" s="3" t="s">
        <v>57</v>
      </c>
      <c r="C303" s="6">
        <v>34.33</v>
      </c>
      <c r="D303" s="7">
        <v>17.88</v>
      </c>
    </row>
    <row r="304" spans="2:4" ht="12.75">
      <c r="B304" s="3" t="s">
        <v>21</v>
      </c>
      <c r="C304" s="6">
        <v>27269.43</v>
      </c>
      <c r="D304" s="7">
        <v>14202.83</v>
      </c>
    </row>
    <row r="305" spans="2:4" ht="12.75">
      <c r="B305" s="3" t="s">
        <v>79</v>
      </c>
      <c r="C305" s="6">
        <v>21.4</v>
      </c>
      <c r="D305" s="7">
        <v>11.15</v>
      </c>
    </row>
    <row r="306" spans="2:4" ht="12.75">
      <c r="B306" s="3" t="s">
        <v>80</v>
      </c>
      <c r="C306" s="6">
        <v>958.54</v>
      </c>
      <c r="D306" s="7">
        <v>499.24</v>
      </c>
    </row>
    <row r="307" spans="2:4" ht="12.75">
      <c r="B307" s="3" t="s">
        <v>209</v>
      </c>
      <c r="C307" s="6">
        <v>8786.25</v>
      </c>
      <c r="D307" s="7">
        <v>4576.17</v>
      </c>
    </row>
    <row r="308" spans="3:4" ht="12.75">
      <c r="C308" s="7"/>
      <c r="D308" s="7"/>
    </row>
    <row r="309" spans="1:4" ht="12.75">
      <c r="A309" s="1" t="s">
        <v>101</v>
      </c>
      <c r="C309" s="4">
        <f>SUM(C310:C314)</f>
        <v>136.39</v>
      </c>
      <c r="D309" s="4">
        <f>SUM(D310:D314)</f>
        <v>82</v>
      </c>
    </row>
    <row r="310" spans="2:4" ht="12.75">
      <c r="B310" s="3" t="s">
        <v>241</v>
      </c>
      <c r="C310" s="7">
        <v>2</v>
      </c>
      <c r="D310" s="6">
        <v>12</v>
      </c>
    </row>
    <row r="311" spans="2:4" ht="12.75">
      <c r="B311" s="3" t="s">
        <v>10</v>
      </c>
      <c r="C311" s="7">
        <v>64.01</v>
      </c>
      <c r="D311" s="6">
        <v>33.34</v>
      </c>
    </row>
    <row r="312" spans="1:4" ht="12.75">
      <c r="A312" s="16"/>
      <c r="B312" s="16" t="s">
        <v>102</v>
      </c>
      <c r="C312" s="17">
        <v>19.5</v>
      </c>
      <c r="D312" s="26">
        <v>10.16</v>
      </c>
    </row>
    <row r="313" spans="2:4" ht="12.75">
      <c r="B313" s="3" t="s">
        <v>6</v>
      </c>
      <c r="C313" s="2">
        <v>6.72</v>
      </c>
      <c r="D313" s="2">
        <v>3.5</v>
      </c>
    </row>
    <row r="314" spans="2:4" ht="12.75">
      <c r="B314" s="3" t="s">
        <v>21</v>
      </c>
      <c r="C314" s="2">
        <v>44.16</v>
      </c>
      <c r="D314" s="2">
        <v>23</v>
      </c>
    </row>
    <row r="316" spans="1:4" ht="12.75">
      <c r="A316" s="1" t="s">
        <v>103</v>
      </c>
      <c r="C316" s="4">
        <f>SUM(C317:C331)</f>
        <v>13063.87</v>
      </c>
      <c r="D316" s="4">
        <f>SUM(D317:D331)</f>
        <v>6804.1</v>
      </c>
    </row>
    <row r="317" spans="1:4" ht="12.75">
      <c r="A317" s="1"/>
      <c r="B317" s="3" t="s">
        <v>30</v>
      </c>
      <c r="C317" s="6">
        <v>1239.36</v>
      </c>
      <c r="D317" s="7">
        <v>645.5</v>
      </c>
    </row>
    <row r="318" spans="1:4" ht="12.75">
      <c r="A318" s="1"/>
      <c r="B318" s="3" t="s">
        <v>58</v>
      </c>
      <c r="C318" s="6">
        <v>259.2</v>
      </c>
      <c r="D318" s="7">
        <v>135</v>
      </c>
    </row>
    <row r="319" spans="1:4" ht="12.75">
      <c r="A319" s="1"/>
      <c r="B319" s="3" t="s">
        <v>256</v>
      </c>
      <c r="C319" s="6">
        <v>1264.32</v>
      </c>
      <c r="D319" s="7">
        <v>658.5</v>
      </c>
    </row>
    <row r="320" spans="1:4" ht="12.75">
      <c r="A320" s="1"/>
      <c r="B320" s="3" t="s">
        <v>141</v>
      </c>
      <c r="C320" s="6">
        <v>1272.19</v>
      </c>
      <c r="D320" s="7">
        <v>662.6</v>
      </c>
    </row>
    <row r="321" spans="2:4" ht="12.75">
      <c r="B321" s="3" t="s">
        <v>179</v>
      </c>
      <c r="C321" s="6">
        <v>2787.84</v>
      </c>
      <c r="D321" s="7">
        <v>1452</v>
      </c>
    </row>
    <row r="322" spans="2:4" ht="12.75">
      <c r="B322" s="3" t="s">
        <v>44</v>
      </c>
      <c r="C322" s="6">
        <v>132.48</v>
      </c>
      <c r="D322" s="7">
        <v>69</v>
      </c>
    </row>
    <row r="323" spans="2:4" ht="12.75">
      <c r="B323" s="3" t="s">
        <v>45</v>
      </c>
      <c r="C323" s="6">
        <v>242.88</v>
      </c>
      <c r="D323" s="7">
        <v>126.5</v>
      </c>
    </row>
    <row r="324" spans="2:4" ht="12.75">
      <c r="B324" s="3" t="s">
        <v>13</v>
      </c>
      <c r="C324" s="6">
        <v>1002.24</v>
      </c>
      <c r="D324" s="7">
        <v>522</v>
      </c>
    </row>
    <row r="325" spans="2:4" ht="12.75">
      <c r="B325" s="3" t="s">
        <v>178</v>
      </c>
      <c r="C325" s="6">
        <v>349.44</v>
      </c>
      <c r="D325" s="7">
        <v>182</v>
      </c>
    </row>
    <row r="326" spans="2:4" ht="12.75">
      <c r="B326" s="3" t="s">
        <v>47</v>
      </c>
      <c r="C326" s="6">
        <v>3335.04</v>
      </c>
      <c r="D326" s="7">
        <v>1737</v>
      </c>
    </row>
    <row r="327" spans="2:4" ht="12.75">
      <c r="B327" s="3" t="s">
        <v>181</v>
      </c>
      <c r="C327" s="6">
        <v>154.56</v>
      </c>
      <c r="D327" s="7">
        <v>80.5</v>
      </c>
    </row>
    <row r="328" spans="2:4" ht="12.75">
      <c r="B328" s="3" t="s">
        <v>180</v>
      </c>
      <c r="C328" s="6">
        <v>553.92</v>
      </c>
      <c r="D328" s="7">
        <v>288.5</v>
      </c>
    </row>
    <row r="329" spans="2:4" ht="12.75">
      <c r="B329" s="3" t="s">
        <v>78</v>
      </c>
      <c r="C329" s="6">
        <v>80.64</v>
      </c>
      <c r="D329" s="7">
        <v>42</v>
      </c>
    </row>
    <row r="330" spans="2:4" ht="12.75">
      <c r="B330" s="3" t="s">
        <v>152</v>
      </c>
      <c r="C330" s="7">
        <v>61.44</v>
      </c>
      <c r="D330" s="7">
        <v>32</v>
      </c>
    </row>
    <row r="331" spans="2:4" ht="12.75">
      <c r="B331" s="3" t="s">
        <v>209</v>
      </c>
      <c r="C331" s="6">
        <v>328.32</v>
      </c>
      <c r="D331" s="7">
        <v>171</v>
      </c>
    </row>
    <row r="332" spans="3:4" ht="7.5" customHeight="1">
      <c r="C332" s="7"/>
      <c r="D332" s="7"/>
    </row>
    <row r="333" spans="1:4" ht="12.75">
      <c r="A333" s="1" t="s">
        <v>210</v>
      </c>
      <c r="C333" s="4">
        <f>SUM(C334:C387)</f>
        <v>86496.1</v>
      </c>
      <c r="D333" s="4">
        <f>SUM(D334:D387)</f>
        <v>59525.35999999999</v>
      </c>
    </row>
    <row r="334" spans="1:4" ht="12.75">
      <c r="A334" s="1"/>
      <c r="B334" s="3" t="s">
        <v>234</v>
      </c>
      <c r="C334" s="7">
        <v>31.21</v>
      </c>
      <c r="D334" s="7">
        <v>16.8</v>
      </c>
    </row>
    <row r="335" spans="2:4" ht="12.75">
      <c r="B335" s="3" t="s">
        <v>70</v>
      </c>
      <c r="C335" s="7">
        <v>76.74</v>
      </c>
      <c r="D335" s="7">
        <v>37.29</v>
      </c>
    </row>
    <row r="336" spans="2:4" ht="12.75">
      <c r="B336" s="3" t="s">
        <v>34</v>
      </c>
      <c r="C336" s="6">
        <v>5.08</v>
      </c>
      <c r="D336" s="7">
        <v>14.39</v>
      </c>
    </row>
    <row r="337" spans="2:4" ht="12.75">
      <c r="B337" s="3" t="s">
        <v>59</v>
      </c>
      <c r="C337" s="7">
        <v>1341.74</v>
      </c>
      <c r="D337" s="7">
        <v>115.51</v>
      </c>
    </row>
    <row r="338" spans="2:4" ht="12.75">
      <c r="B338" s="3" t="s">
        <v>71</v>
      </c>
      <c r="C338" s="7">
        <v>61.84</v>
      </c>
      <c r="D338" s="6">
        <v>32.21</v>
      </c>
    </row>
    <row r="339" spans="2:4" ht="12.75">
      <c r="B339" s="3" t="s">
        <v>60</v>
      </c>
      <c r="C339" s="7">
        <v>168.74</v>
      </c>
      <c r="D339" s="7">
        <v>126.93</v>
      </c>
    </row>
    <row r="340" spans="2:4" ht="12.75">
      <c r="B340" s="3" t="s">
        <v>35</v>
      </c>
      <c r="C340" s="7">
        <v>7272.1</v>
      </c>
      <c r="D340" s="7">
        <v>6424.8</v>
      </c>
    </row>
    <row r="341" spans="2:4" ht="12.75">
      <c r="B341" s="3" t="s">
        <v>6</v>
      </c>
      <c r="C341" s="7">
        <v>232.87</v>
      </c>
      <c r="D341" s="7">
        <v>118.27</v>
      </c>
    </row>
    <row r="342" spans="2:4" ht="12.75">
      <c r="B342" s="3" t="s">
        <v>8</v>
      </c>
      <c r="C342" s="7">
        <v>1494.25</v>
      </c>
      <c r="D342" s="7">
        <v>857.57</v>
      </c>
    </row>
    <row r="343" spans="2:4" ht="12.75">
      <c r="B343" s="3" t="s">
        <v>61</v>
      </c>
      <c r="C343" s="7">
        <v>724.5</v>
      </c>
      <c r="D343" s="7">
        <v>371.41</v>
      </c>
    </row>
    <row r="344" spans="2:4" ht="12.75">
      <c r="B344" s="3" t="s">
        <v>175</v>
      </c>
      <c r="C344" s="7">
        <v>47.93</v>
      </c>
      <c r="D344" s="7">
        <v>32.41</v>
      </c>
    </row>
    <row r="345" spans="2:4" ht="12.75">
      <c r="B345" s="3" t="s">
        <v>63</v>
      </c>
      <c r="C345" s="7">
        <v>281.56</v>
      </c>
      <c r="D345" s="7">
        <v>101.42</v>
      </c>
    </row>
    <row r="346" spans="1:4" ht="13.5" thickBot="1">
      <c r="A346" s="14"/>
      <c r="B346" s="14" t="s">
        <v>105</v>
      </c>
      <c r="C346" s="28">
        <v>44.66</v>
      </c>
      <c r="D346" s="15">
        <v>30.32</v>
      </c>
    </row>
    <row r="347" spans="1:4" ht="12.75">
      <c r="A347" s="3" t="s">
        <v>132</v>
      </c>
      <c r="B347" s="5" t="s">
        <v>133</v>
      </c>
      <c r="C347" s="19"/>
      <c r="D347" s="8" t="s">
        <v>136</v>
      </c>
    </row>
    <row r="348" spans="1:4" ht="12.75">
      <c r="A348" s="3" t="s">
        <v>205</v>
      </c>
      <c r="B348" s="5" t="s">
        <v>134</v>
      </c>
      <c r="C348" s="19"/>
      <c r="D348" s="5"/>
    </row>
    <row r="349" spans="2:4" ht="12.75">
      <c r="B349" s="5" t="s">
        <v>135</v>
      </c>
      <c r="C349" s="19"/>
      <c r="D349" s="5"/>
    </row>
    <row r="350" spans="1:4" ht="12.75">
      <c r="A350" s="44" t="s">
        <v>206</v>
      </c>
      <c r="B350" s="45"/>
      <c r="C350" s="46"/>
      <c r="D350" s="46"/>
    </row>
    <row r="351" spans="1:4" ht="12.75">
      <c r="A351" s="44" t="s">
        <v>242</v>
      </c>
      <c r="B351" s="45"/>
      <c r="C351" s="46"/>
      <c r="D351" s="46"/>
    </row>
    <row r="352" spans="1:4" ht="12.75">
      <c r="A352" s="59"/>
      <c r="B352" s="60"/>
      <c r="C352" s="61" t="s">
        <v>0</v>
      </c>
      <c r="D352" s="62" t="s">
        <v>1</v>
      </c>
    </row>
    <row r="353" spans="1:4" ht="12.75">
      <c r="A353" s="63" t="s">
        <v>142</v>
      </c>
      <c r="B353" s="64" t="s">
        <v>2</v>
      </c>
      <c r="C353" s="61" t="s">
        <v>3</v>
      </c>
      <c r="D353" s="62" t="s">
        <v>131</v>
      </c>
    </row>
    <row r="354" spans="1:4" ht="12.75">
      <c r="A354" s="63"/>
      <c r="B354" s="64"/>
      <c r="C354" s="61" t="s">
        <v>156</v>
      </c>
      <c r="D354" s="62" t="s">
        <v>156</v>
      </c>
    </row>
    <row r="355" spans="1:4" ht="12.75">
      <c r="A355" s="16" t="s">
        <v>148</v>
      </c>
      <c r="B355" s="16" t="s">
        <v>37</v>
      </c>
      <c r="C355" s="17">
        <v>66.07</v>
      </c>
      <c r="D355" s="17">
        <v>30.3</v>
      </c>
    </row>
    <row r="356" spans="2:4" ht="12.75">
      <c r="B356" s="3" t="s">
        <v>9</v>
      </c>
      <c r="C356" s="7">
        <v>367.15</v>
      </c>
      <c r="D356" s="7">
        <v>183.82</v>
      </c>
    </row>
    <row r="357" spans="2:4" ht="12.75">
      <c r="B357" s="3" t="s">
        <v>218</v>
      </c>
      <c r="C357" s="7">
        <v>171.27</v>
      </c>
      <c r="D357" s="7">
        <v>56.07</v>
      </c>
    </row>
    <row r="358" spans="2:4" ht="12.75">
      <c r="B358" s="3" t="s">
        <v>222</v>
      </c>
      <c r="C358" s="7">
        <v>104.45</v>
      </c>
      <c r="D358" s="7">
        <v>46.68</v>
      </c>
    </row>
    <row r="359" spans="2:4" ht="12.75">
      <c r="B359" s="3" t="s">
        <v>228</v>
      </c>
      <c r="C359" s="7">
        <v>56.4</v>
      </c>
      <c r="D359" s="7">
        <v>36.89</v>
      </c>
    </row>
    <row r="360" spans="2:4" ht="12.75">
      <c r="B360" s="3" t="s">
        <v>257</v>
      </c>
      <c r="C360" s="7">
        <v>240.68</v>
      </c>
      <c r="D360" s="7">
        <v>119.18</v>
      </c>
    </row>
    <row r="361" spans="2:4" ht="12.75">
      <c r="B361" s="3" t="s">
        <v>225</v>
      </c>
      <c r="C361" s="7">
        <v>78.3</v>
      </c>
      <c r="D361" s="7">
        <v>55.73</v>
      </c>
    </row>
    <row r="362" spans="2:4" ht="12.75">
      <c r="B362" s="3" t="s">
        <v>5</v>
      </c>
      <c r="C362" s="7">
        <v>12.26</v>
      </c>
      <c r="D362" s="7">
        <v>3.38</v>
      </c>
    </row>
    <row r="363" spans="2:4" ht="12.75">
      <c r="B363" s="3" t="s">
        <v>188</v>
      </c>
      <c r="C363" s="7">
        <v>36.85</v>
      </c>
      <c r="D363" s="7">
        <v>18.92</v>
      </c>
    </row>
    <row r="364" spans="2:4" ht="12.75">
      <c r="B364" s="3" t="s">
        <v>224</v>
      </c>
      <c r="C364" s="7">
        <v>83.69</v>
      </c>
      <c r="D364" s="7">
        <v>43.59</v>
      </c>
    </row>
    <row r="365" spans="2:4" ht="12.75">
      <c r="B365" s="3" t="s">
        <v>13</v>
      </c>
      <c r="C365" s="7">
        <v>12.59</v>
      </c>
      <c r="D365" s="7">
        <v>6.56</v>
      </c>
    </row>
    <row r="366" spans="2:4" ht="12.75">
      <c r="B366" s="3" t="s">
        <v>106</v>
      </c>
      <c r="C366" s="7">
        <v>63.06</v>
      </c>
      <c r="D366" s="7">
        <v>36.9</v>
      </c>
    </row>
    <row r="367" spans="2:4" ht="12.75">
      <c r="B367" s="3" t="s">
        <v>40</v>
      </c>
      <c r="C367" s="7">
        <v>32.19</v>
      </c>
      <c r="D367" s="7">
        <v>16.77</v>
      </c>
    </row>
    <row r="368" spans="2:4" ht="12.75">
      <c r="B368" s="3" t="s">
        <v>239</v>
      </c>
      <c r="C368" s="7">
        <v>12.94</v>
      </c>
      <c r="D368" s="7">
        <v>7.63</v>
      </c>
    </row>
    <row r="369" spans="2:4" ht="12.75">
      <c r="B369" s="3" t="s">
        <v>258</v>
      </c>
      <c r="C369" s="7">
        <v>256.21</v>
      </c>
      <c r="D369" s="7">
        <v>3434.78</v>
      </c>
    </row>
    <row r="370" spans="2:4" ht="12.75">
      <c r="B370" s="3" t="s">
        <v>64</v>
      </c>
      <c r="C370" s="7">
        <v>83.64</v>
      </c>
      <c r="D370" s="7">
        <v>56.59</v>
      </c>
    </row>
    <row r="371" spans="2:4" ht="12.75">
      <c r="B371" s="3" t="s">
        <v>65</v>
      </c>
      <c r="C371" s="7">
        <v>22200.97</v>
      </c>
      <c r="D371" s="7">
        <v>9774.97</v>
      </c>
    </row>
    <row r="372" spans="2:4" ht="12.75">
      <c r="B372" s="3" t="s">
        <v>41</v>
      </c>
      <c r="C372" s="6">
        <v>433.51</v>
      </c>
      <c r="D372" s="7">
        <v>207.96</v>
      </c>
    </row>
    <row r="373" spans="2:4" ht="12.75">
      <c r="B373" s="3" t="s">
        <v>42</v>
      </c>
      <c r="C373" s="7">
        <v>2343.81</v>
      </c>
      <c r="D373" s="7">
        <v>806.56</v>
      </c>
    </row>
    <row r="374" spans="2:4" ht="12.75">
      <c r="B374" s="3" t="s">
        <v>11</v>
      </c>
      <c r="C374" s="7">
        <v>1978.77</v>
      </c>
      <c r="D374" s="7">
        <v>1307.59</v>
      </c>
    </row>
    <row r="375" spans="2:4" ht="12.75">
      <c r="B375" s="3" t="s">
        <v>107</v>
      </c>
      <c r="C375" s="6">
        <v>60.98</v>
      </c>
      <c r="D375" s="7">
        <v>17.55</v>
      </c>
    </row>
    <row r="376" spans="2:4" ht="12.75">
      <c r="B376" s="3" t="s">
        <v>66</v>
      </c>
      <c r="C376" s="7">
        <v>498.17</v>
      </c>
      <c r="D376" s="7">
        <v>537.78</v>
      </c>
    </row>
    <row r="377" spans="2:4" ht="12.75">
      <c r="B377" s="3" t="s">
        <v>259</v>
      </c>
      <c r="C377" s="7">
        <v>77.5</v>
      </c>
      <c r="D377" s="7">
        <v>46.44</v>
      </c>
    </row>
    <row r="378" spans="2:4" ht="12.75">
      <c r="B378" s="3" t="s">
        <v>46</v>
      </c>
      <c r="C378" s="7">
        <v>154.35</v>
      </c>
      <c r="D378" s="7">
        <v>157.53</v>
      </c>
    </row>
    <row r="379" spans="2:4" ht="12.75">
      <c r="B379" s="3" t="s">
        <v>14</v>
      </c>
      <c r="C379" s="7">
        <v>8853.06</v>
      </c>
      <c r="D379" s="7">
        <v>2765.75</v>
      </c>
    </row>
    <row r="380" spans="2:4" ht="12.75">
      <c r="B380" s="3" t="s">
        <v>52</v>
      </c>
      <c r="C380" s="7">
        <v>307.63</v>
      </c>
      <c r="D380" s="7">
        <v>142</v>
      </c>
    </row>
    <row r="381" spans="2:4" ht="12.75">
      <c r="B381" s="3" t="s">
        <v>173</v>
      </c>
      <c r="C381" s="6">
        <v>75.55</v>
      </c>
      <c r="D381" s="7">
        <v>38.58</v>
      </c>
    </row>
    <row r="382" spans="2:4" ht="12.75">
      <c r="B382" s="3" t="s">
        <v>67</v>
      </c>
      <c r="C382" s="7">
        <v>62.59</v>
      </c>
      <c r="D382" s="7">
        <v>40.26</v>
      </c>
    </row>
    <row r="383" spans="1:4" ht="12.75">
      <c r="A383" s="16"/>
      <c r="B383" s="16" t="s">
        <v>53</v>
      </c>
      <c r="C383" s="17">
        <v>2220.92</v>
      </c>
      <c r="D383" s="17">
        <v>386.17</v>
      </c>
    </row>
    <row r="384" spans="2:4" ht="12.75">
      <c r="B384" s="3" t="s">
        <v>54</v>
      </c>
      <c r="C384" s="7">
        <v>622.63</v>
      </c>
      <c r="D384" s="7">
        <v>421.84</v>
      </c>
    </row>
    <row r="385" spans="2:4" ht="12.75">
      <c r="B385" s="3" t="s">
        <v>21</v>
      </c>
      <c r="C385" s="7">
        <v>33065.62</v>
      </c>
      <c r="D385" s="7">
        <v>30350.65</v>
      </c>
    </row>
    <row r="386" spans="2:4" ht="12.75">
      <c r="B386" s="3" t="s">
        <v>79</v>
      </c>
      <c r="C386" s="7">
        <v>52.85</v>
      </c>
      <c r="D386" s="7">
        <v>63.41</v>
      </c>
    </row>
    <row r="387" spans="2:4" ht="12.75">
      <c r="B387" s="3" t="s">
        <v>209</v>
      </c>
      <c r="C387" s="7">
        <v>26.22</v>
      </c>
      <c r="D387" s="7">
        <v>27.2</v>
      </c>
    </row>
    <row r="388" ht="12.75">
      <c r="C388" s="7"/>
    </row>
    <row r="389" spans="1:4" ht="12.75">
      <c r="A389" s="1" t="s">
        <v>111</v>
      </c>
      <c r="C389" s="4">
        <f>SUM(C390:C454)</f>
        <v>293757.6</v>
      </c>
      <c r="D389" s="12">
        <f>SUM(D390:D454)</f>
        <v>148256.46000000002</v>
      </c>
    </row>
    <row r="390" spans="1:4" ht="12.75">
      <c r="A390" s="25"/>
      <c r="B390" s="16" t="s">
        <v>112</v>
      </c>
      <c r="C390" s="17">
        <v>8</v>
      </c>
      <c r="D390" s="6">
        <v>163</v>
      </c>
    </row>
    <row r="391" spans="1:4" ht="12.75">
      <c r="A391" s="16"/>
      <c r="B391" s="34" t="s">
        <v>58</v>
      </c>
      <c r="C391" s="17">
        <v>1923</v>
      </c>
      <c r="D391" s="17">
        <v>1001.56</v>
      </c>
    </row>
    <row r="392" spans="2:4" ht="12.75">
      <c r="B392" s="3" t="s">
        <v>113</v>
      </c>
      <c r="C392" s="7">
        <v>11.52</v>
      </c>
      <c r="D392" s="7">
        <v>6</v>
      </c>
    </row>
    <row r="393" spans="2:4" ht="12.75">
      <c r="B393" s="3" t="s">
        <v>34</v>
      </c>
      <c r="C393" s="7">
        <v>242</v>
      </c>
      <c r="D393" s="7">
        <v>143</v>
      </c>
    </row>
    <row r="394" spans="2:4" ht="12.75">
      <c r="B394" s="3" t="s">
        <v>59</v>
      </c>
      <c r="C394" s="7">
        <v>398</v>
      </c>
      <c r="D394" s="7">
        <v>81</v>
      </c>
    </row>
    <row r="395" spans="2:4" ht="12.75">
      <c r="B395" s="3" t="s">
        <v>191</v>
      </c>
      <c r="C395" s="7">
        <v>16</v>
      </c>
      <c r="D395" s="6">
        <v>29</v>
      </c>
    </row>
    <row r="396" spans="2:4" ht="12.75">
      <c r="B396" s="5" t="s">
        <v>60</v>
      </c>
      <c r="C396" s="7">
        <v>13443</v>
      </c>
      <c r="D396" s="7">
        <v>7673</v>
      </c>
    </row>
    <row r="397" spans="2:4" ht="12.75">
      <c r="B397" s="5" t="s">
        <v>35</v>
      </c>
      <c r="C397" s="7">
        <v>14898</v>
      </c>
      <c r="D397" s="7">
        <v>8657</v>
      </c>
    </row>
    <row r="398" spans="2:4" ht="12.75">
      <c r="B398" s="3" t="s">
        <v>5</v>
      </c>
      <c r="C398" s="7">
        <v>5605</v>
      </c>
      <c r="D398" s="7">
        <v>948</v>
      </c>
    </row>
    <row r="399" spans="2:4" ht="12.75">
      <c r="B399" s="3" t="s">
        <v>114</v>
      </c>
      <c r="C399" s="7">
        <v>7</v>
      </c>
      <c r="D399" s="7">
        <v>3.65</v>
      </c>
    </row>
    <row r="400" spans="2:4" ht="12.75">
      <c r="B400" s="3" t="s">
        <v>140</v>
      </c>
      <c r="C400" s="7">
        <v>11</v>
      </c>
      <c r="D400" s="6">
        <v>4</v>
      </c>
    </row>
    <row r="401" spans="2:4" ht="12.75">
      <c r="B401" s="3" t="s">
        <v>192</v>
      </c>
      <c r="C401" s="6">
        <v>7</v>
      </c>
      <c r="D401" s="7">
        <v>3.65</v>
      </c>
    </row>
    <row r="402" spans="2:4" ht="12.75">
      <c r="B402" s="5" t="s">
        <v>6</v>
      </c>
      <c r="C402" s="7">
        <v>34740</v>
      </c>
      <c r="D402" s="7">
        <v>19982</v>
      </c>
    </row>
    <row r="403" spans="2:4" ht="12.75">
      <c r="B403" s="5" t="s">
        <v>8</v>
      </c>
      <c r="C403" s="7">
        <v>31019</v>
      </c>
      <c r="D403" s="7">
        <v>16141</v>
      </c>
    </row>
    <row r="404" spans="2:4" ht="13.5" thickBot="1">
      <c r="B404" s="5" t="s">
        <v>7</v>
      </c>
      <c r="C404" s="7">
        <v>32</v>
      </c>
      <c r="D404" s="7">
        <v>11</v>
      </c>
    </row>
    <row r="405" spans="1:4" ht="12.75">
      <c r="A405" s="36" t="s">
        <v>132</v>
      </c>
      <c r="B405" s="37" t="s">
        <v>133</v>
      </c>
      <c r="C405" s="38"/>
      <c r="D405" s="39" t="s">
        <v>136</v>
      </c>
    </row>
    <row r="406" spans="1:4" ht="12.75">
      <c r="A406" s="3" t="s">
        <v>205</v>
      </c>
      <c r="B406" s="5" t="s">
        <v>134</v>
      </c>
      <c r="C406" s="19"/>
      <c r="D406" s="5"/>
    </row>
    <row r="407" spans="2:4" ht="12.75">
      <c r="B407" s="5" t="s">
        <v>135</v>
      </c>
      <c r="C407" s="19"/>
      <c r="D407" s="5"/>
    </row>
    <row r="408" spans="1:4" ht="12.75">
      <c r="A408" s="44" t="s">
        <v>206</v>
      </c>
      <c r="B408" s="45"/>
      <c r="C408" s="46"/>
      <c r="D408" s="46"/>
    </row>
    <row r="409" spans="1:4" ht="12.75">
      <c r="A409" s="44" t="s">
        <v>242</v>
      </c>
      <c r="B409" s="45"/>
      <c r="C409" s="46"/>
      <c r="D409" s="46"/>
    </row>
    <row r="410" spans="1:4" ht="12.75">
      <c r="A410" s="59"/>
      <c r="B410" s="60"/>
      <c r="C410" s="61" t="s">
        <v>0</v>
      </c>
      <c r="D410" s="62" t="s">
        <v>1</v>
      </c>
    </row>
    <row r="411" spans="1:4" ht="12.75">
      <c r="A411" s="63" t="s">
        <v>142</v>
      </c>
      <c r="B411" s="64" t="s">
        <v>2</v>
      </c>
      <c r="C411" s="61" t="s">
        <v>3</v>
      </c>
      <c r="D411" s="62" t="s">
        <v>131</v>
      </c>
    </row>
    <row r="412" spans="1:4" ht="12.75">
      <c r="A412" s="63"/>
      <c r="B412" s="64"/>
      <c r="C412" s="61" t="s">
        <v>156</v>
      </c>
      <c r="D412" s="62" t="s">
        <v>156</v>
      </c>
    </row>
    <row r="413" spans="1:4" ht="12.75">
      <c r="A413" s="3" t="s">
        <v>149</v>
      </c>
      <c r="B413" s="3" t="s">
        <v>116</v>
      </c>
      <c r="C413" s="7">
        <v>9</v>
      </c>
      <c r="D413" s="7">
        <v>4.69</v>
      </c>
    </row>
    <row r="414" spans="2:4" ht="12.75">
      <c r="B414" s="3" t="s">
        <v>63</v>
      </c>
      <c r="C414" s="7">
        <v>174</v>
      </c>
      <c r="D414" s="7">
        <v>11</v>
      </c>
    </row>
    <row r="415" spans="2:4" ht="12.75">
      <c r="B415" s="5" t="s">
        <v>37</v>
      </c>
      <c r="C415" s="7">
        <v>19375</v>
      </c>
      <c r="D415" s="7">
        <v>11014</v>
      </c>
    </row>
    <row r="416" spans="2:4" ht="12.75">
      <c r="B416" s="5" t="s">
        <v>38</v>
      </c>
      <c r="C416" s="7">
        <v>27</v>
      </c>
      <c r="D416" s="6">
        <v>14.06</v>
      </c>
    </row>
    <row r="417" spans="1:4" ht="12.75">
      <c r="A417" s="16"/>
      <c r="B417" s="34" t="s">
        <v>9</v>
      </c>
      <c r="C417" s="17">
        <v>20562</v>
      </c>
      <c r="D417" s="17">
        <v>12690</v>
      </c>
    </row>
    <row r="418" spans="2:4" ht="12.75">
      <c r="B418" s="5" t="s">
        <v>106</v>
      </c>
      <c r="C418" s="7">
        <v>4</v>
      </c>
      <c r="D418" s="6">
        <v>2.08</v>
      </c>
    </row>
    <row r="419" spans="2:4" ht="12.75">
      <c r="B419" s="5" t="s">
        <v>40</v>
      </c>
      <c r="C419" s="7">
        <v>533</v>
      </c>
      <c r="D419" s="7">
        <v>37</v>
      </c>
    </row>
    <row r="420" spans="2:4" ht="12.75">
      <c r="B420" s="5" t="s">
        <v>64</v>
      </c>
      <c r="C420" s="7">
        <v>12</v>
      </c>
      <c r="D420" s="7">
        <v>11</v>
      </c>
    </row>
    <row r="421" spans="2:4" ht="12.75">
      <c r="B421" s="3" t="s">
        <v>65</v>
      </c>
      <c r="C421" s="7">
        <v>1615</v>
      </c>
      <c r="D421" s="7">
        <v>2989</v>
      </c>
    </row>
    <row r="422" spans="2:4" ht="12.75">
      <c r="B422" s="3" t="s">
        <v>117</v>
      </c>
      <c r="C422" s="7">
        <v>436</v>
      </c>
      <c r="D422" s="7">
        <v>138</v>
      </c>
    </row>
    <row r="423" spans="2:4" ht="12.75">
      <c r="B423" s="3" t="s">
        <v>217</v>
      </c>
      <c r="C423" s="7">
        <v>45</v>
      </c>
      <c r="D423" s="7">
        <v>31</v>
      </c>
    </row>
    <row r="424" spans="2:4" ht="12.75">
      <c r="B424" s="5" t="s">
        <v>41</v>
      </c>
      <c r="C424" s="7">
        <v>7802</v>
      </c>
      <c r="D424" s="7">
        <v>4060</v>
      </c>
    </row>
    <row r="425" spans="2:4" ht="12.75">
      <c r="B425" s="5" t="s">
        <v>42</v>
      </c>
      <c r="C425" s="7">
        <v>685</v>
      </c>
      <c r="D425" s="7">
        <v>350</v>
      </c>
    </row>
    <row r="426" spans="2:4" ht="12.75">
      <c r="B426" s="5" t="s">
        <v>11</v>
      </c>
      <c r="C426" s="7">
        <v>8078</v>
      </c>
      <c r="D426" s="7">
        <v>4557</v>
      </c>
    </row>
    <row r="427" spans="2:4" ht="12.75">
      <c r="B427" s="3" t="s">
        <v>12</v>
      </c>
      <c r="C427" s="7">
        <v>1307</v>
      </c>
      <c r="D427" s="7">
        <v>412</v>
      </c>
    </row>
    <row r="428" spans="2:4" ht="12.75">
      <c r="B428" s="3" t="s">
        <v>119</v>
      </c>
      <c r="C428" s="7">
        <v>88</v>
      </c>
      <c r="D428" s="7">
        <v>41</v>
      </c>
    </row>
    <row r="429" spans="2:4" ht="12.75">
      <c r="B429" s="5" t="s">
        <v>13</v>
      </c>
      <c r="C429" s="7">
        <v>39167</v>
      </c>
      <c r="D429" s="7">
        <v>306</v>
      </c>
    </row>
    <row r="430" spans="2:4" ht="12.75">
      <c r="B430" s="5" t="s">
        <v>120</v>
      </c>
      <c r="C430" s="7">
        <v>123</v>
      </c>
      <c r="D430" s="6">
        <v>47</v>
      </c>
    </row>
    <row r="431" spans="2:4" ht="12.75">
      <c r="B431" s="3" t="s">
        <v>66</v>
      </c>
      <c r="C431" s="7">
        <v>1313</v>
      </c>
      <c r="D431" s="7">
        <v>407</v>
      </c>
    </row>
    <row r="432" spans="2:4" ht="12.75">
      <c r="B432" s="3" t="s">
        <v>86</v>
      </c>
      <c r="C432" s="7">
        <v>93</v>
      </c>
      <c r="D432" s="7">
        <v>7</v>
      </c>
    </row>
    <row r="433" spans="2:4" ht="12.75">
      <c r="B433" s="3" t="s">
        <v>46</v>
      </c>
      <c r="C433" s="7">
        <v>140</v>
      </c>
      <c r="D433" s="7">
        <v>138</v>
      </c>
    </row>
    <row r="434" spans="2:4" ht="12.75">
      <c r="B434" s="5" t="s">
        <v>14</v>
      </c>
      <c r="C434" s="7">
        <v>10042</v>
      </c>
      <c r="D434" s="7">
        <v>6013</v>
      </c>
    </row>
    <row r="435" spans="2:4" ht="12.75">
      <c r="B435" s="3" t="s">
        <v>139</v>
      </c>
      <c r="C435" s="7">
        <v>115</v>
      </c>
      <c r="D435" s="6">
        <v>5</v>
      </c>
    </row>
    <row r="436" spans="2:4" ht="12.75">
      <c r="B436" s="3" t="s">
        <v>193</v>
      </c>
      <c r="C436" s="7">
        <v>13</v>
      </c>
      <c r="D436" s="6">
        <v>10</v>
      </c>
    </row>
    <row r="437" spans="2:4" ht="12.75">
      <c r="B437" s="3" t="s">
        <v>122</v>
      </c>
      <c r="C437" s="7">
        <v>863</v>
      </c>
      <c r="D437" s="7">
        <v>663</v>
      </c>
    </row>
    <row r="438" spans="2:4" ht="12.75">
      <c r="B438" s="5" t="s">
        <v>52</v>
      </c>
      <c r="C438" s="7">
        <v>2410</v>
      </c>
      <c r="D438" s="7">
        <v>1447</v>
      </c>
    </row>
    <row r="439" spans="2:4" ht="12.75">
      <c r="B439" s="5" t="s">
        <v>123</v>
      </c>
      <c r="C439" s="7">
        <v>4</v>
      </c>
      <c r="D439" s="6">
        <v>2</v>
      </c>
    </row>
    <row r="440" spans="1:4" ht="12.75">
      <c r="A440" s="16"/>
      <c r="B440" s="3" t="s">
        <v>28</v>
      </c>
      <c r="C440" s="7">
        <v>17</v>
      </c>
      <c r="D440" s="6">
        <v>8</v>
      </c>
    </row>
    <row r="441" spans="2:4" ht="12.75">
      <c r="B441" s="16" t="s">
        <v>67</v>
      </c>
      <c r="C441" s="17">
        <v>1833</v>
      </c>
      <c r="D441" s="17">
        <v>1084</v>
      </c>
    </row>
    <row r="442" spans="2:4" ht="12.75">
      <c r="B442" s="3" t="s">
        <v>151</v>
      </c>
      <c r="C442" s="7">
        <v>92</v>
      </c>
      <c r="D442" s="6">
        <v>42</v>
      </c>
    </row>
    <row r="443" spans="2:4" ht="12.75">
      <c r="B443" s="5" t="s">
        <v>53</v>
      </c>
      <c r="C443" s="7">
        <v>1851</v>
      </c>
      <c r="D443" s="7">
        <v>530</v>
      </c>
    </row>
    <row r="444" spans="1:4" ht="12.75">
      <c r="A444" s="16"/>
      <c r="B444" s="16" t="s">
        <v>55</v>
      </c>
      <c r="C444" s="17">
        <v>1214</v>
      </c>
      <c r="D444" s="17">
        <v>752</v>
      </c>
    </row>
    <row r="445" spans="1:4" ht="12.75">
      <c r="A445" s="16"/>
      <c r="B445" s="16" t="s">
        <v>260</v>
      </c>
      <c r="C445" s="17">
        <v>60</v>
      </c>
      <c r="D445" s="17">
        <v>17</v>
      </c>
    </row>
    <row r="446" spans="2:4" ht="12.75">
      <c r="B446" s="3" t="s">
        <v>57</v>
      </c>
      <c r="C446" s="7">
        <v>12309</v>
      </c>
      <c r="D446" s="7">
        <v>5252</v>
      </c>
    </row>
    <row r="447" spans="2:4" ht="12.75">
      <c r="B447" s="5" t="s">
        <v>152</v>
      </c>
      <c r="C447" s="7">
        <v>247</v>
      </c>
      <c r="D447" s="7">
        <v>5</v>
      </c>
    </row>
    <row r="448" spans="2:4" ht="12.75">
      <c r="B448" s="5" t="s">
        <v>126</v>
      </c>
      <c r="C448" s="7">
        <v>13</v>
      </c>
      <c r="D448" s="6">
        <v>6.77</v>
      </c>
    </row>
    <row r="449" spans="2:4" ht="12.75">
      <c r="B449" s="5" t="s">
        <v>230</v>
      </c>
      <c r="C449" s="7">
        <v>46.08</v>
      </c>
      <c r="D449" s="6">
        <v>24</v>
      </c>
    </row>
    <row r="450" spans="2:4" ht="12.75">
      <c r="B450" s="5" t="s">
        <v>21</v>
      </c>
      <c r="C450" s="7">
        <v>55455</v>
      </c>
      <c r="D450" s="7">
        <v>38826</v>
      </c>
    </row>
    <row r="451" spans="2:4" ht="12.75">
      <c r="B451" s="5" t="s">
        <v>127</v>
      </c>
      <c r="C451" s="7">
        <v>26</v>
      </c>
      <c r="D451" s="6">
        <v>9</v>
      </c>
    </row>
    <row r="452" spans="2:4" ht="12.75">
      <c r="B452" s="5" t="s">
        <v>68</v>
      </c>
      <c r="C452" s="7">
        <v>2479</v>
      </c>
      <c r="D452" s="7">
        <v>1156</v>
      </c>
    </row>
    <row r="453" spans="2:4" ht="12.75">
      <c r="B453" s="3" t="s">
        <v>128</v>
      </c>
      <c r="C453" s="7">
        <v>677</v>
      </c>
      <c r="D453" s="7">
        <v>269</v>
      </c>
    </row>
    <row r="454" spans="2:4" ht="13.5" thickBot="1">
      <c r="B454" s="3" t="s">
        <v>209</v>
      </c>
      <c r="C454" s="6">
        <v>43</v>
      </c>
      <c r="D454" s="7">
        <v>22</v>
      </c>
    </row>
    <row r="455" spans="1:4" ht="14.25" thickBot="1" thickTop="1">
      <c r="A455" s="20" t="s">
        <v>130</v>
      </c>
      <c r="B455" s="21"/>
      <c r="C455" s="22">
        <f>+C6+C10+C16+C36+C84+C139+C183+C193+C238+C270+C309+C316+C333+C389</f>
        <v>1828581.38</v>
      </c>
      <c r="D455" s="22">
        <f>+D6+D10+D16+D36+D84+D139+D183+D193+D238+D270+D309+D316+D333+D389</f>
        <v>590274.11</v>
      </c>
    </row>
    <row r="456" spans="1:4" ht="12.75">
      <c r="A456" s="3" t="s">
        <v>132</v>
      </c>
      <c r="B456" s="5" t="s">
        <v>133</v>
      </c>
      <c r="C456" s="19"/>
      <c r="D456" s="8"/>
    </row>
    <row r="457" spans="1:4" ht="12.75">
      <c r="A457" s="3" t="s">
        <v>205</v>
      </c>
      <c r="B457" s="5" t="s">
        <v>134</v>
      </c>
      <c r="C457" s="19"/>
      <c r="D457" s="5"/>
    </row>
    <row r="458" spans="2:4" ht="12.75">
      <c r="B458" s="5" t="s">
        <v>135</v>
      </c>
      <c r="C458" s="19"/>
      <c r="D458" s="5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5"/>
  <sheetViews>
    <sheetView zoomScalePageLayoutView="0" workbookViewId="0" topLeftCell="A1">
      <selection activeCell="C438" sqref="C438"/>
    </sheetView>
  </sheetViews>
  <sheetFormatPr defaultColWidth="11.421875" defaultRowHeight="12.75"/>
  <cols>
    <col min="1" max="1" width="18.421875" style="3" customWidth="1"/>
    <col min="2" max="2" width="24.140625" style="3" customWidth="1"/>
    <col min="3" max="3" width="22.8515625" style="2" customWidth="1"/>
    <col min="4" max="4" width="19.00390625" style="2" customWidth="1"/>
  </cols>
  <sheetData>
    <row r="1" spans="1:4" ht="12.75">
      <c r="A1" s="44" t="s">
        <v>206</v>
      </c>
      <c r="B1" s="45"/>
      <c r="C1" s="46"/>
      <c r="D1" s="46"/>
    </row>
    <row r="2" spans="1:4" ht="12.75">
      <c r="A2" s="44" t="s">
        <v>261</v>
      </c>
      <c r="B2" s="45"/>
      <c r="C2" s="46"/>
      <c r="D2" s="46"/>
    </row>
    <row r="3" spans="1:4" ht="12.75">
      <c r="A3" s="59"/>
      <c r="B3" s="60"/>
      <c r="C3" s="61" t="s">
        <v>0</v>
      </c>
      <c r="D3" s="62" t="s">
        <v>1</v>
      </c>
    </row>
    <row r="4" spans="1:4" ht="12.75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.75">
      <c r="A5" s="63"/>
      <c r="B5" s="64"/>
      <c r="C5" s="61" t="s">
        <v>156</v>
      </c>
      <c r="D5" s="62" t="s">
        <v>156</v>
      </c>
    </row>
    <row r="6" spans="1:4" ht="12" customHeight="1">
      <c r="A6" s="1" t="s">
        <v>4</v>
      </c>
      <c r="B6" s="1"/>
      <c r="C6" s="4">
        <f>SUM(C7:C19)</f>
        <v>1182.57</v>
      </c>
      <c r="D6" s="4">
        <f>SUM(D7:D19)</f>
        <v>615.8400000000001</v>
      </c>
    </row>
    <row r="7" spans="1:4" ht="12" customHeight="1">
      <c r="A7" s="1"/>
      <c r="B7" s="3" t="s">
        <v>8</v>
      </c>
      <c r="C7" s="7">
        <v>500.63</v>
      </c>
      <c r="D7" s="7">
        <v>260.74</v>
      </c>
    </row>
    <row r="8" spans="1:4" ht="12" customHeight="1">
      <c r="A8" s="1"/>
      <c r="B8" s="3" t="s">
        <v>21</v>
      </c>
      <c r="C8" s="7">
        <v>84</v>
      </c>
      <c r="D8" s="7">
        <v>43.75</v>
      </c>
    </row>
    <row r="9" spans="1:4" ht="12" customHeight="1">
      <c r="A9" s="1"/>
      <c r="B9" s="3" t="s">
        <v>84</v>
      </c>
      <c r="C9" s="7">
        <v>82</v>
      </c>
      <c r="D9" s="7">
        <v>42.7</v>
      </c>
    </row>
    <row r="10" spans="1:4" ht="12" customHeight="1">
      <c r="A10" s="1"/>
      <c r="B10" s="3" t="s">
        <v>14</v>
      </c>
      <c r="C10" s="7">
        <v>154</v>
      </c>
      <c r="D10" s="7">
        <v>80.2</v>
      </c>
    </row>
    <row r="11" spans="1:4" ht="12" customHeight="1">
      <c r="A11" s="1"/>
      <c r="B11" s="3" t="s">
        <v>11</v>
      </c>
      <c r="C11" s="7">
        <v>19.83</v>
      </c>
      <c r="D11" s="7">
        <v>10.32</v>
      </c>
    </row>
    <row r="12" spans="1:4" ht="12" customHeight="1">
      <c r="A12" s="1"/>
      <c r="B12" s="3" t="s">
        <v>20</v>
      </c>
      <c r="C12" s="7">
        <v>110</v>
      </c>
      <c r="D12" s="7">
        <v>57.29</v>
      </c>
    </row>
    <row r="13" spans="1:4" ht="12" customHeight="1">
      <c r="A13" s="1"/>
      <c r="B13" s="3" t="s">
        <v>43</v>
      </c>
      <c r="C13" s="7">
        <v>4.9</v>
      </c>
      <c r="D13" s="7">
        <v>2.55</v>
      </c>
    </row>
    <row r="14" spans="1:4" ht="12" customHeight="1">
      <c r="A14" s="1"/>
      <c r="B14" s="3" t="s">
        <v>262</v>
      </c>
      <c r="C14" s="7">
        <v>6.7</v>
      </c>
      <c r="D14" s="7">
        <v>3.48</v>
      </c>
    </row>
    <row r="15" spans="1:4" ht="12" customHeight="1">
      <c r="A15" s="1"/>
      <c r="B15" s="3" t="s">
        <v>13</v>
      </c>
      <c r="C15" s="7">
        <v>9</v>
      </c>
      <c r="D15" s="7">
        <v>4.68</v>
      </c>
    </row>
    <row r="16" spans="1:4" ht="12" customHeight="1">
      <c r="A16" s="1"/>
      <c r="B16" s="3" t="s">
        <v>235</v>
      </c>
      <c r="C16" s="7">
        <v>18.18</v>
      </c>
      <c r="D16" s="7">
        <v>9.46</v>
      </c>
    </row>
    <row r="17" spans="1:4" ht="12" customHeight="1">
      <c r="A17" s="1"/>
      <c r="B17" s="3" t="s">
        <v>22</v>
      </c>
      <c r="C17" s="7">
        <v>64.55</v>
      </c>
      <c r="D17" s="7">
        <v>33.61</v>
      </c>
    </row>
    <row r="18" spans="1:4" ht="12" customHeight="1">
      <c r="A18" s="1"/>
      <c r="B18" s="3" t="s">
        <v>161</v>
      </c>
      <c r="C18" s="7">
        <v>8.09</v>
      </c>
      <c r="D18" s="7">
        <v>4.21</v>
      </c>
    </row>
    <row r="19" spans="1:4" ht="12" customHeight="1">
      <c r="A19" s="1"/>
      <c r="B19" s="3" t="s">
        <v>263</v>
      </c>
      <c r="C19" s="7">
        <v>120.69</v>
      </c>
      <c r="D19" s="7">
        <v>62.85</v>
      </c>
    </row>
    <row r="20" spans="1:4" ht="4.5" customHeight="1">
      <c r="A20" s="1"/>
      <c r="C20" s="7"/>
      <c r="D20" s="7"/>
    </row>
    <row r="21" spans="1:4" ht="12" customHeight="1">
      <c r="A21" s="1" t="s">
        <v>24</v>
      </c>
      <c r="C21" s="10">
        <f>SUM(C22:C29)</f>
        <v>5823.96</v>
      </c>
      <c r="D21" s="10">
        <f>SUM(D22:D29)</f>
        <v>680.48</v>
      </c>
    </row>
    <row r="22" spans="2:4" ht="12" customHeight="1">
      <c r="B22" s="3" t="s">
        <v>196</v>
      </c>
      <c r="C22" s="7"/>
      <c r="D22" s="43">
        <v>21.29</v>
      </c>
    </row>
    <row r="23" spans="2:4" ht="12" customHeight="1">
      <c r="B23" s="3" t="s">
        <v>195</v>
      </c>
      <c r="C23" s="6"/>
      <c r="D23" s="6">
        <v>36</v>
      </c>
    </row>
    <row r="24" spans="1:4" ht="12" customHeight="1">
      <c r="A24" s="16"/>
      <c r="B24" s="16" t="s">
        <v>231</v>
      </c>
      <c r="C24" s="18">
        <v>63</v>
      </c>
      <c r="D24" s="26"/>
    </row>
    <row r="25" spans="2:4" ht="12" customHeight="1">
      <c r="B25" s="3" t="s">
        <v>215</v>
      </c>
      <c r="C25" s="6">
        <v>80</v>
      </c>
      <c r="D25" s="6">
        <v>1.51</v>
      </c>
    </row>
    <row r="26" spans="2:4" ht="12" customHeight="1">
      <c r="B26" s="3" t="s">
        <v>10</v>
      </c>
      <c r="C26" s="9">
        <v>5474.4</v>
      </c>
      <c r="D26" s="6">
        <v>439.2</v>
      </c>
    </row>
    <row r="27" spans="2:4" ht="12" customHeight="1">
      <c r="B27" s="3" t="s">
        <v>28</v>
      </c>
      <c r="C27" s="9">
        <v>169.2</v>
      </c>
      <c r="D27" s="6">
        <v>182.48</v>
      </c>
    </row>
    <row r="28" spans="2:4" ht="12" customHeight="1">
      <c r="B28" s="3" t="s">
        <v>221</v>
      </c>
      <c r="C28" s="6">
        <v>15.51</v>
      </c>
      <c r="D28" s="6"/>
    </row>
    <row r="29" spans="2:4" ht="12" customHeight="1">
      <c r="B29" s="3" t="s">
        <v>209</v>
      </c>
      <c r="C29" s="6">
        <v>21.85</v>
      </c>
      <c r="D29" s="6"/>
    </row>
    <row r="30" ht="7.5" customHeight="1">
      <c r="C30" s="9"/>
    </row>
    <row r="31" spans="1:4" ht="12" customHeight="1">
      <c r="A31" s="1" t="s">
        <v>29</v>
      </c>
      <c r="C31" s="11">
        <f>SUM(C32:C78)</f>
        <v>3642.0499999999997</v>
      </c>
      <c r="D31" s="11">
        <f>SUM(D32:D78)</f>
        <v>20298.089999999997</v>
      </c>
    </row>
    <row r="32" spans="2:4" ht="12" customHeight="1">
      <c r="B32" s="3" t="s">
        <v>30</v>
      </c>
      <c r="C32" s="6"/>
      <c r="D32" s="7">
        <v>2340.48</v>
      </c>
    </row>
    <row r="33" spans="2:4" ht="12" customHeight="1">
      <c r="B33" s="3" t="s">
        <v>31</v>
      </c>
      <c r="C33" s="6"/>
      <c r="D33" s="7">
        <v>924.38</v>
      </c>
    </row>
    <row r="34" spans="2:4" ht="12" customHeight="1">
      <c r="B34" s="3" t="s">
        <v>32</v>
      </c>
      <c r="C34" s="6"/>
      <c r="D34" s="7">
        <v>461.59</v>
      </c>
    </row>
    <row r="35" spans="2:4" ht="12" customHeight="1">
      <c r="B35" s="3" t="s">
        <v>150</v>
      </c>
      <c r="C35" s="6"/>
      <c r="D35" s="7">
        <v>467.15</v>
      </c>
    </row>
    <row r="36" spans="2:4" ht="12" customHeight="1">
      <c r="B36" s="3" t="s">
        <v>264</v>
      </c>
      <c r="C36" s="6"/>
      <c r="D36" s="7">
        <v>64.23</v>
      </c>
    </row>
    <row r="37" spans="2:4" ht="12" customHeight="1">
      <c r="B37" s="3" t="s">
        <v>35</v>
      </c>
      <c r="C37" s="6">
        <v>412.74</v>
      </c>
      <c r="D37" s="7">
        <v>19.33</v>
      </c>
    </row>
    <row r="38" spans="2:4" ht="12" customHeight="1">
      <c r="B38" s="3" t="s">
        <v>6</v>
      </c>
      <c r="C38" s="6">
        <v>20.93</v>
      </c>
      <c r="D38" s="7">
        <v>1034.57</v>
      </c>
    </row>
    <row r="39" spans="1:4" ht="12" customHeight="1">
      <c r="A39" s="16"/>
      <c r="B39" s="16" t="s">
        <v>8</v>
      </c>
      <c r="C39" s="26">
        <v>611.32</v>
      </c>
      <c r="D39" s="17">
        <v>21.24</v>
      </c>
    </row>
    <row r="40" spans="2:4" ht="12" customHeight="1">
      <c r="B40" s="3" t="s">
        <v>36</v>
      </c>
      <c r="C40" s="6"/>
      <c r="D40" s="7">
        <v>288.75</v>
      </c>
    </row>
    <row r="41" spans="2:4" ht="12" customHeight="1">
      <c r="B41" s="3" t="s">
        <v>265</v>
      </c>
      <c r="C41" s="6"/>
      <c r="D41" s="7">
        <v>119.22</v>
      </c>
    </row>
    <row r="42" spans="2:4" ht="12" customHeight="1">
      <c r="B42" s="3" t="s">
        <v>220</v>
      </c>
      <c r="C42" s="6"/>
      <c r="D42" s="7">
        <v>697.86</v>
      </c>
    </row>
    <row r="43" spans="2:4" ht="12" customHeight="1">
      <c r="B43" s="3" t="s">
        <v>38</v>
      </c>
      <c r="C43" s="6"/>
      <c r="D43" s="7">
        <v>64.42</v>
      </c>
    </row>
    <row r="44" spans="2:4" ht="12" customHeight="1">
      <c r="B44" s="3" t="s">
        <v>39</v>
      </c>
      <c r="C44" s="6"/>
      <c r="D44" s="7">
        <v>264.74</v>
      </c>
    </row>
    <row r="45" spans="2:4" ht="12" customHeight="1">
      <c r="B45" s="3" t="s">
        <v>40</v>
      </c>
      <c r="C45" s="6"/>
      <c r="D45" s="7">
        <v>789.9</v>
      </c>
    </row>
    <row r="46" spans="2:4" ht="12" customHeight="1">
      <c r="B46" s="3" t="s">
        <v>227</v>
      </c>
      <c r="C46" s="6"/>
      <c r="D46" s="7">
        <v>25.79</v>
      </c>
    </row>
    <row r="47" spans="2:4" ht="12" customHeight="1">
      <c r="B47" s="3" t="s">
        <v>41</v>
      </c>
      <c r="C47" s="6"/>
      <c r="D47" s="7">
        <v>7.72</v>
      </c>
    </row>
    <row r="48" spans="2:4" ht="12" customHeight="1">
      <c r="B48" s="3" t="s">
        <v>42</v>
      </c>
      <c r="C48" s="6"/>
      <c r="D48" s="7">
        <v>9.17</v>
      </c>
    </row>
    <row r="49" spans="2:4" ht="12" customHeight="1">
      <c r="B49" s="3" t="s">
        <v>266</v>
      </c>
      <c r="C49" s="6">
        <v>46.42</v>
      </c>
      <c r="D49" s="7"/>
    </row>
    <row r="50" spans="2:4" ht="12" customHeight="1">
      <c r="B50" s="3" t="s">
        <v>179</v>
      </c>
      <c r="C50" s="6"/>
      <c r="D50" s="7">
        <v>17.82</v>
      </c>
    </row>
    <row r="51" spans="2:4" ht="12" customHeight="1">
      <c r="B51" s="3" t="s">
        <v>43</v>
      </c>
      <c r="C51" s="6"/>
      <c r="D51" s="7">
        <v>28.94</v>
      </c>
    </row>
    <row r="52" spans="2:4" ht="12" customHeight="1">
      <c r="B52" s="3" t="s">
        <v>44</v>
      </c>
      <c r="C52" s="6"/>
      <c r="D52" s="7">
        <v>395.92</v>
      </c>
    </row>
    <row r="53" spans="2:4" ht="12" customHeight="1">
      <c r="B53" s="3" t="s">
        <v>45</v>
      </c>
      <c r="C53" s="6"/>
      <c r="D53" s="7">
        <v>89.71</v>
      </c>
    </row>
    <row r="54" spans="2:4" ht="12" customHeight="1">
      <c r="B54" s="3" t="s">
        <v>13</v>
      </c>
      <c r="C54" s="6">
        <v>350.65</v>
      </c>
      <c r="D54" s="7">
        <v>51.75</v>
      </c>
    </row>
    <row r="55" spans="2:4" ht="12" customHeight="1" thickBot="1">
      <c r="B55" s="3" t="s">
        <v>47</v>
      </c>
      <c r="C55" s="6"/>
      <c r="D55" s="7">
        <v>3817.75</v>
      </c>
    </row>
    <row r="56" spans="1:4" ht="12" customHeight="1">
      <c r="A56" s="36" t="s">
        <v>132</v>
      </c>
      <c r="B56" s="37" t="s">
        <v>133</v>
      </c>
      <c r="C56" s="38"/>
      <c r="D56" s="39" t="s">
        <v>136</v>
      </c>
    </row>
    <row r="57" spans="1:4" ht="12" customHeight="1">
      <c r="A57" s="3" t="s">
        <v>205</v>
      </c>
      <c r="B57" s="5" t="s">
        <v>134</v>
      </c>
      <c r="C57" s="19"/>
      <c r="D57" s="5"/>
    </row>
    <row r="58" spans="2:4" ht="12" customHeight="1">
      <c r="B58" s="5" t="s">
        <v>135</v>
      </c>
      <c r="C58" s="19"/>
      <c r="D58" s="5"/>
    </row>
    <row r="59" spans="1:4" ht="12" customHeight="1">
      <c r="A59" s="44" t="s">
        <v>206</v>
      </c>
      <c r="B59" s="45"/>
      <c r="C59" s="46"/>
      <c r="D59" s="46"/>
    </row>
    <row r="60" spans="1:4" ht="12" customHeight="1">
      <c r="A60" s="44" t="s">
        <v>261</v>
      </c>
      <c r="B60" s="45"/>
      <c r="C60" s="46"/>
      <c r="D60" s="46"/>
    </row>
    <row r="61" spans="1:4" ht="12" customHeight="1">
      <c r="A61" s="59"/>
      <c r="B61" s="60"/>
      <c r="C61" s="61" t="s">
        <v>0</v>
      </c>
      <c r="D61" s="62" t="s">
        <v>1</v>
      </c>
    </row>
    <row r="62" spans="1:4" ht="12" customHeight="1">
      <c r="A62" s="63" t="s">
        <v>142</v>
      </c>
      <c r="B62" s="64" t="s">
        <v>2</v>
      </c>
      <c r="C62" s="61" t="s">
        <v>3</v>
      </c>
      <c r="D62" s="62" t="s">
        <v>131</v>
      </c>
    </row>
    <row r="63" spans="1:4" ht="12" customHeight="1">
      <c r="A63" s="63"/>
      <c r="B63" s="64"/>
      <c r="C63" s="61" t="s">
        <v>156</v>
      </c>
      <c r="D63" s="62" t="s">
        <v>156</v>
      </c>
    </row>
    <row r="64" spans="1:4" ht="12" customHeight="1">
      <c r="A64" s="3" t="s">
        <v>143</v>
      </c>
      <c r="B64" s="3" t="s">
        <v>48</v>
      </c>
      <c r="C64" s="6"/>
      <c r="D64" s="7">
        <v>71.32</v>
      </c>
    </row>
    <row r="65" spans="2:4" ht="12" customHeight="1">
      <c r="B65" s="3" t="s">
        <v>267</v>
      </c>
      <c r="C65" s="6"/>
      <c r="D65" s="7">
        <v>75.06</v>
      </c>
    </row>
    <row r="66" spans="2:4" ht="12" customHeight="1">
      <c r="B66" s="3" t="s">
        <v>268</v>
      </c>
      <c r="C66" s="6"/>
      <c r="D66" s="7">
        <v>30.64</v>
      </c>
    </row>
    <row r="67" spans="2:4" ht="12" customHeight="1">
      <c r="B67" s="3" t="s">
        <v>14</v>
      </c>
      <c r="C67" s="6">
        <v>29.31</v>
      </c>
      <c r="D67" s="7"/>
    </row>
    <row r="68" spans="2:4" ht="12" customHeight="1">
      <c r="B68" s="3" t="s">
        <v>138</v>
      </c>
      <c r="C68" s="6"/>
      <c r="D68" s="7">
        <v>13.92</v>
      </c>
    </row>
    <row r="69" spans="2:4" ht="12" customHeight="1">
      <c r="B69" s="3" t="s">
        <v>244</v>
      </c>
      <c r="C69" s="6"/>
      <c r="D69" s="7">
        <v>1035.36</v>
      </c>
    </row>
    <row r="70" spans="2:4" ht="12" customHeight="1">
      <c r="B70" s="3" t="s">
        <v>50</v>
      </c>
      <c r="C70" s="6"/>
      <c r="D70" s="7">
        <v>798.94</v>
      </c>
    </row>
    <row r="71" spans="2:4" ht="12" customHeight="1">
      <c r="B71" s="3" t="s">
        <v>237</v>
      </c>
      <c r="C71" s="6"/>
      <c r="D71" s="7">
        <v>9.96</v>
      </c>
    </row>
    <row r="72" spans="2:4" ht="12" customHeight="1">
      <c r="B72" s="3" t="s">
        <v>52</v>
      </c>
      <c r="C72" s="6"/>
      <c r="D72" s="7">
        <v>160.24</v>
      </c>
    </row>
    <row r="73" spans="2:4" ht="12" customHeight="1">
      <c r="B73" s="3" t="s">
        <v>232</v>
      </c>
      <c r="C73" s="6"/>
      <c r="D73" s="7">
        <v>614.04</v>
      </c>
    </row>
    <row r="74" spans="2:4" ht="12" customHeight="1">
      <c r="B74" s="3" t="s">
        <v>54</v>
      </c>
      <c r="C74" s="6"/>
      <c r="D74" s="7">
        <v>58.44</v>
      </c>
    </row>
    <row r="75" spans="2:4" ht="12" customHeight="1">
      <c r="B75" s="3" t="s">
        <v>56</v>
      </c>
      <c r="C75" s="6"/>
      <c r="D75" s="7">
        <v>300.82</v>
      </c>
    </row>
    <row r="76" spans="2:4" ht="12" customHeight="1">
      <c r="B76" s="3" t="s">
        <v>21</v>
      </c>
      <c r="C76" s="6">
        <v>2163.33</v>
      </c>
      <c r="D76" s="7"/>
    </row>
    <row r="77" spans="2:4" ht="12" customHeight="1">
      <c r="B77" s="3" t="s">
        <v>269</v>
      </c>
      <c r="C77" s="6"/>
      <c r="D77" s="7">
        <v>4986.59</v>
      </c>
    </row>
    <row r="78" spans="2:4" ht="12" customHeight="1">
      <c r="B78" s="3" t="s">
        <v>209</v>
      </c>
      <c r="C78" s="6">
        <v>7.35</v>
      </c>
      <c r="D78" s="7">
        <v>140.33</v>
      </c>
    </row>
    <row r="79" spans="1:4" ht="12" customHeight="1">
      <c r="A79" s="16"/>
      <c r="B79" s="16"/>
      <c r="C79" s="18"/>
      <c r="D79" s="17"/>
    </row>
    <row r="80" spans="1:4" ht="12" customHeight="1">
      <c r="A80" s="1" t="s">
        <v>270</v>
      </c>
      <c r="C80" s="10">
        <f>SUM(C81:C82)</f>
        <v>0</v>
      </c>
      <c r="D80" s="10">
        <f>SUM(D81:D82)</f>
        <v>3942.8</v>
      </c>
    </row>
    <row r="81" spans="1:4" ht="12" customHeight="1">
      <c r="A81" s="1"/>
      <c r="B81" s="3" t="s">
        <v>10</v>
      </c>
      <c r="C81" s="9"/>
      <c r="D81" s="6">
        <v>3424</v>
      </c>
    </row>
    <row r="82" spans="2:4" ht="12" customHeight="1">
      <c r="B82" s="3" t="s">
        <v>196</v>
      </c>
      <c r="C82" s="9"/>
      <c r="D82" s="6">
        <v>518.8</v>
      </c>
    </row>
    <row r="83" spans="3:4" ht="4.5" customHeight="1">
      <c r="C83" s="6"/>
      <c r="D83" s="6"/>
    </row>
    <row r="84" spans="1:4" ht="12" customHeight="1">
      <c r="A84" s="1" t="s">
        <v>271</v>
      </c>
      <c r="C84" s="10">
        <f>SUM(C85:C148)</f>
        <v>58664.750999999975</v>
      </c>
      <c r="D84" s="10">
        <f>SUM(D85:D149)</f>
        <v>36419.489</v>
      </c>
    </row>
    <row r="85" spans="2:4" ht="12" customHeight="1">
      <c r="B85" s="3" t="s">
        <v>176</v>
      </c>
      <c r="C85" s="6">
        <v>10023.107</v>
      </c>
      <c r="D85" s="6">
        <v>378.71</v>
      </c>
    </row>
    <row r="86" spans="2:4" ht="12" customHeight="1">
      <c r="B86" s="3" t="s">
        <v>272</v>
      </c>
      <c r="C86" s="6">
        <v>18.013</v>
      </c>
      <c r="D86" s="6">
        <v>16.957</v>
      </c>
    </row>
    <row r="87" spans="2:4" ht="12" customHeight="1">
      <c r="B87" s="3" t="s">
        <v>273</v>
      </c>
      <c r="C87" s="6">
        <v>48.391</v>
      </c>
      <c r="D87" s="6"/>
    </row>
    <row r="88" spans="2:4" ht="12" customHeight="1">
      <c r="B88" s="3" t="s">
        <v>70</v>
      </c>
      <c r="C88" s="6"/>
      <c r="D88" s="6">
        <v>19.98</v>
      </c>
    </row>
    <row r="89" spans="2:4" ht="12" customHeight="1">
      <c r="B89" s="3" t="s">
        <v>274</v>
      </c>
      <c r="C89" s="6">
        <v>2.18</v>
      </c>
      <c r="D89" s="6"/>
    </row>
    <row r="90" spans="2:4" ht="12" customHeight="1">
      <c r="B90" s="3" t="s">
        <v>59</v>
      </c>
      <c r="C90" s="6">
        <v>1744.25</v>
      </c>
      <c r="D90" s="6">
        <v>279.279</v>
      </c>
    </row>
    <row r="91" spans="2:4" ht="12" customHeight="1">
      <c r="B91" s="3" t="s">
        <v>60</v>
      </c>
      <c r="C91" s="6">
        <v>201.024</v>
      </c>
      <c r="D91" s="6">
        <v>180.97</v>
      </c>
    </row>
    <row r="92" spans="2:4" ht="12" customHeight="1">
      <c r="B92" s="3" t="s">
        <v>170</v>
      </c>
      <c r="C92" s="6"/>
      <c r="D92" s="6">
        <v>84.64</v>
      </c>
    </row>
    <row r="93" spans="2:4" ht="12" customHeight="1">
      <c r="B93" s="3" t="s">
        <v>35</v>
      </c>
      <c r="C93" s="6">
        <v>478.968</v>
      </c>
      <c r="D93" s="7">
        <v>136.318</v>
      </c>
    </row>
    <row r="94" spans="2:4" ht="12" customHeight="1">
      <c r="B94" s="3" t="s">
        <v>5</v>
      </c>
      <c r="C94" s="6">
        <v>672.187</v>
      </c>
      <c r="D94" s="7">
        <v>75.336</v>
      </c>
    </row>
    <row r="95" spans="2:4" ht="12" customHeight="1">
      <c r="B95" s="3" t="s">
        <v>6</v>
      </c>
      <c r="C95" s="6">
        <v>4228.663</v>
      </c>
      <c r="D95" s="6">
        <v>2356.052</v>
      </c>
    </row>
    <row r="96" spans="2:4" ht="12" customHeight="1">
      <c r="B96" s="3" t="s">
        <v>63</v>
      </c>
      <c r="C96" s="6"/>
      <c r="D96" s="6">
        <v>105.67</v>
      </c>
    </row>
    <row r="97" spans="2:4" ht="12" customHeight="1">
      <c r="B97" s="3" t="s">
        <v>175</v>
      </c>
      <c r="C97" s="6"/>
      <c r="D97" s="6">
        <v>94.43</v>
      </c>
    </row>
    <row r="98" spans="2:4" ht="12" customHeight="1">
      <c r="B98" s="3" t="s">
        <v>8</v>
      </c>
      <c r="C98" s="6">
        <v>551.699</v>
      </c>
      <c r="D98" s="7">
        <v>274.407</v>
      </c>
    </row>
    <row r="99" spans="2:4" ht="12" customHeight="1">
      <c r="B99" s="3" t="s">
        <v>61</v>
      </c>
      <c r="C99" s="6">
        <v>767.09</v>
      </c>
      <c r="D99" s="7">
        <v>555</v>
      </c>
    </row>
    <row r="100" spans="2:4" ht="12" customHeight="1">
      <c r="B100" s="3" t="s">
        <v>275</v>
      </c>
      <c r="C100" s="6"/>
      <c r="D100" s="7">
        <v>8.446</v>
      </c>
    </row>
    <row r="101" spans="2:4" ht="12" customHeight="1">
      <c r="B101" s="3" t="s">
        <v>37</v>
      </c>
      <c r="C101" s="6">
        <v>8831.635</v>
      </c>
      <c r="D101" s="7">
        <v>4041.293</v>
      </c>
    </row>
    <row r="102" spans="2:4" ht="12" customHeight="1">
      <c r="B102" s="3" t="s">
        <v>9</v>
      </c>
      <c r="C102" s="6">
        <v>470.791</v>
      </c>
      <c r="D102" s="6">
        <v>258.92</v>
      </c>
    </row>
    <row r="103" spans="2:4" ht="12" customHeight="1">
      <c r="B103" s="3" t="s">
        <v>40</v>
      </c>
      <c r="C103" s="6">
        <v>2676.634</v>
      </c>
      <c r="D103" s="7">
        <v>81.586</v>
      </c>
    </row>
    <row r="104" spans="2:4" ht="12" customHeight="1">
      <c r="B104" s="3" t="s">
        <v>10</v>
      </c>
      <c r="C104" s="6">
        <v>904.67</v>
      </c>
      <c r="D104" s="7">
        <v>310.84</v>
      </c>
    </row>
    <row r="105" spans="2:4" ht="12" customHeight="1">
      <c r="B105" s="3" t="s">
        <v>64</v>
      </c>
      <c r="C105" s="6"/>
      <c r="D105" s="7">
        <v>527.6</v>
      </c>
    </row>
    <row r="106" spans="2:4" ht="12" customHeight="1">
      <c r="B106" s="3" t="s">
        <v>65</v>
      </c>
      <c r="C106" s="6">
        <v>86.25</v>
      </c>
      <c r="D106" s="7">
        <v>1050.59</v>
      </c>
    </row>
    <row r="107" spans="2:4" ht="12" customHeight="1">
      <c r="B107" s="3" t="s">
        <v>41</v>
      </c>
      <c r="C107" s="6">
        <v>396.917</v>
      </c>
      <c r="D107" s="7">
        <v>225.414</v>
      </c>
    </row>
    <row r="108" spans="2:4" ht="12" customHeight="1">
      <c r="B108" s="3" t="s">
        <v>247</v>
      </c>
      <c r="C108" s="6">
        <v>44.998</v>
      </c>
      <c r="D108" s="7"/>
    </row>
    <row r="109" spans="2:4" ht="12" customHeight="1">
      <c r="B109" s="3" t="s">
        <v>276</v>
      </c>
      <c r="C109" s="6">
        <v>20</v>
      </c>
      <c r="D109" s="7"/>
    </row>
    <row r="110" spans="2:4" ht="12" customHeight="1">
      <c r="B110" s="3" t="s">
        <v>42</v>
      </c>
      <c r="C110" s="6">
        <v>1226.64</v>
      </c>
      <c r="D110" s="6">
        <v>3614.87</v>
      </c>
    </row>
    <row r="111" spans="2:4" ht="12" customHeight="1">
      <c r="B111" s="3" t="s">
        <v>11</v>
      </c>
      <c r="C111" s="6">
        <v>801.113</v>
      </c>
      <c r="D111" s="2">
        <v>1283.044</v>
      </c>
    </row>
    <row r="112" spans="2:4" ht="12" customHeight="1">
      <c r="B112" s="3" t="s">
        <v>84</v>
      </c>
      <c r="C112" s="6">
        <v>3.965</v>
      </c>
      <c r="D112" s="7">
        <v>7.309</v>
      </c>
    </row>
    <row r="113" spans="2:4" ht="12" customHeight="1" thickBot="1">
      <c r="B113" s="3" t="s">
        <v>119</v>
      </c>
      <c r="C113" s="6">
        <v>29.539</v>
      </c>
      <c r="D113" s="6">
        <v>8.356</v>
      </c>
    </row>
    <row r="114" spans="1:4" ht="12" customHeight="1">
      <c r="A114" s="36" t="s">
        <v>132</v>
      </c>
      <c r="B114" s="37" t="s">
        <v>133</v>
      </c>
      <c r="C114" s="38"/>
      <c r="D114" s="39" t="s">
        <v>136</v>
      </c>
    </row>
    <row r="115" spans="1:4" ht="12" customHeight="1">
      <c r="A115" s="3" t="s">
        <v>205</v>
      </c>
      <c r="B115" s="5" t="s">
        <v>134</v>
      </c>
      <c r="C115" s="19"/>
      <c r="D115" s="5"/>
    </row>
    <row r="116" spans="2:4" ht="12" customHeight="1">
      <c r="B116" s="5" t="s">
        <v>135</v>
      </c>
      <c r="C116" s="19"/>
      <c r="D116" s="5"/>
    </row>
    <row r="117" spans="1:4" ht="12" customHeight="1">
      <c r="A117" s="44" t="s">
        <v>206</v>
      </c>
      <c r="B117" s="45"/>
      <c r="C117" s="46"/>
      <c r="D117" s="46"/>
    </row>
    <row r="118" spans="1:4" ht="12" customHeight="1">
      <c r="A118" s="44" t="s">
        <v>261</v>
      </c>
      <c r="B118" s="45"/>
      <c r="C118" s="46"/>
      <c r="D118" s="46"/>
    </row>
    <row r="119" spans="1:4" ht="12" customHeight="1">
      <c r="A119" s="59"/>
      <c r="B119" s="60"/>
      <c r="C119" s="61" t="s">
        <v>0</v>
      </c>
      <c r="D119" s="62" t="s">
        <v>1</v>
      </c>
    </row>
    <row r="120" spans="1:4" ht="12" customHeight="1">
      <c r="A120" s="63" t="s">
        <v>142</v>
      </c>
      <c r="B120" s="64" t="s">
        <v>2</v>
      </c>
      <c r="C120" s="61" t="s">
        <v>3</v>
      </c>
      <c r="D120" s="62" t="s">
        <v>131</v>
      </c>
    </row>
    <row r="121" spans="1:4" ht="12" customHeight="1">
      <c r="A121" s="63"/>
      <c r="B121" s="64"/>
      <c r="C121" s="61" t="s">
        <v>156</v>
      </c>
      <c r="D121" s="62" t="s">
        <v>156</v>
      </c>
    </row>
    <row r="122" spans="1:4" ht="12" customHeight="1">
      <c r="A122" s="3" t="s">
        <v>202</v>
      </c>
      <c r="B122" s="3" t="s">
        <v>13</v>
      </c>
      <c r="C122" s="6">
        <v>17409.43</v>
      </c>
      <c r="D122" s="6">
        <v>140.89</v>
      </c>
    </row>
    <row r="123" spans="2:4" ht="12" customHeight="1">
      <c r="B123" s="3" t="s">
        <v>120</v>
      </c>
      <c r="C123" s="6">
        <v>9.668</v>
      </c>
      <c r="D123" s="6">
        <v>11.212</v>
      </c>
    </row>
    <row r="124" spans="2:4" ht="12" customHeight="1">
      <c r="B124" s="3" t="s">
        <v>66</v>
      </c>
      <c r="C124" s="6">
        <v>260.413</v>
      </c>
      <c r="D124" s="7">
        <v>1123.43</v>
      </c>
    </row>
    <row r="125" spans="2:4" ht="12" customHeight="1">
      <c r="B125" s="3" t="s">
        <v>277</v>
      </c>
      <c r="C125" s="6">
        <v>28.46</v>
      </c>
      <c r="D125" s="7"/>
    </row>
    <row r="126" spans="2:4" ht="12" customHeight="1">
      <c r="B126" s="3" t="s">
        <v>47</v>
      </c>
      <c r="C126" s="6"/>
      <c r="D126" s="7">
        <v>379.64</v>
      </c>
    </row>
    <row r="127" spans="2:4" ht="12" customHeight="1">
      <c r="B127" s="3" t="s">
        <v>259</v>
      </c>
      <c r="C127" s="6">
        <v>20.816</v>
      </c>
      <c r="D127" s="7">
        <v>5.727</v>
      </c>
    </row>
    <row r="128" spans="2:4" ht="12" customHeight="1">
      <c r="B128" s="3" t="s">
        <v>46</v>
      </c>
      <c r="C128" s="6">
        <v>52.028</v>
      </c>
      <c r="D128" s="7">
        <v>42.018</v>
      </c>
    </row>
    <row r="129" spans="2:4" ht="12" customHeight="1">
      <c r="B129" s="3" t="s">
        <v>14</v>
      </c>
      <c r="C129" s="6">
        <v>328.917</v>
      </c>
      <c r="D129" s="7">
        <v>675.01</v>
      </c>
    </row>
    <row r="130" spans="2:4" ht="12" customHeight="1">
      <c r="B130" s="3" t="s">
        <v>87</v>
      </c>
      <c r="C130" s="6">
        <v>11.036</v>
      </c>
      <c r="D130" s="7"/>
    </row>
    <row r="131" spans="2:4" ht="12" customHeight="1">
      <c r="B131" s="3" t="s">
        <v>52</v>
      </c>
      <c r="C131" s="6">
        <v>914.179</v>
      </c>
      <c r="D131" s="7">
        <v>503.25</v>
      </c>
    </row>
    <row r="132" spans="2:4" ht="12" customHeight="1">
      <c r="B132" s="3" t="s">
        <v>67</v>
      </c>
      <c r="C132" s="6">
        <v>369.494</v>
      </c>
      <c r="D132" s="7">
        <v>64.764</v>
      </c>
    </row>
    <row r="133" spans="2:4" ht="12" customHeight="1">
      <c r="B133" s="3" t="s">
        <v>53</v>
      </c>
      <c r="C133" s="6">
        <v>1299.557</v>
      </c>
      <c r="D133" s="6">
        <v>5.017</v>
      </c>
    </row>
    <row r="134" spans="2:4" ht="12" customHeight="1">
      <c r="B134" s="3" t="s">
        <v>278</v>
      </c>
      <c r="C134" s="6"/>
      <c r="D134" s="6">
        <v>76.006</v>
      </c>
    </row>
    <row r="135" spans="2:4" ht="12" customHeight="1">
      <c r="B135" s="3" t="s">
        <v>55</v>
      </c>
      <c r="C135" s="6">
        <v>37.505</v>
      </c>
      <c r="D135" s="6">
        <v>105.763</v>
      </c>
    </row>
    <row r="136" spans="2:4" ht="12" customHeight="1">
      <c r="B136" s="3" t="s">
        <v>57</v>
      </c>
      <c r="C136" s="6">
        <v>2201.802</v>
      </c>
      <c r="D136" s="6">
        <v>666.154</v>
      </c>
    </row>
    <row r="137" spans="2:4" ht="12" customHeight="1">
      <c r="B137" s="3" t="s">
        <v>172</v>
      </c>
      <c r="C137" s="6">
        <v>414.846</v>
      </c>
      <c r="D137" s="6">
        <v>18.827</v>
      </c>
    </row>
    <row r="138" spans="2:4" ht="12" customHeight="1">
      <c r="B138" s="3" t="s">
        <v>21</v>
      </c>
      <c r="C138" s="6">
        <v>944.174</v>
      </c>
      <c r="D138" s="7">
        <v>15618.92</v>
      </c>
    </row>
    <row r="139" spans="2:4" ht="12" customHeight="1">
      <c r="B139" s="3" t="s">
        <v>230</v>
      </c>
      <c r="C139" s="6">
        <v>25.4</v>
      </c>
      <c r="D139" s="7"/>
    </row>
    <row r="140" spans="1:4" ht="12" customHeight="1">
      <c r="A140" s="16"/>
      <c r="B140" s="16" t="s">
        <v>254</v>
      </c>
      <c r="C140" s="26">
        <v>8.329</v>
      </c>
      <c r="D140" s="17"/>
    </row>
    <row r="141" spans="2:4" ht="12" customHeight="1">
      <c r="B141" s="3" t="s">
        <v>68</v>
      </c>
      <c r="C141" s="6">
        <v>7.509</v>
      </c>
      <c r="D141" s="6">
        <v>18.818</v>
      </c>
    </row>
    <row r="142" spans="2:4" ht="12" customHeight="1">
      <c r="B142" s="3" t="s">
        <v>246</v>
      </c>
      <c r="C142" s="6"/>
      <c r="D142" s="6">
        <v>71.82</v>
      </c>
    </row>
    <row r="143" spans="2:4" ht="12" customHeight="1">
      <c r="B143" s="3" t="s">
        <v>165</v>
      </c>
      <c r="C143" s="6">
        <v>45.022</v>
      </c>
      <c r="D143" s="6">
        <v>36.341</v>
      </c>
    </row>
    <row r="144" spans="2:4" ht="12" customHeight="1">
      <c r="B144" s="3" t="s">
        <v>194</v>
      </c>
      <c r="C144" s="6">
        <v>6.562</v>
      </c>
      <c r="D144" s="6"/>
    </row>
    <row r="145" spans="2:4" ht="12" customHeight="1">
      <c r="B145" s="3" t="s">
        <v>279</v>
      </c>
      <c r="C145" s="6"/>
      <c r="D145" s="6">
        <v>17.26</v>
      </c>
    </row>
    <row r="146" spans="2:4" ht="12" customHeight="1">
      <c r="B146" s="3" t="s">
        <v>102</v>
      </c>
      <c r="C146" s="6">
        <v>17</v>
      </c>
      <c r="D146" s="6"/>
    </row>
    <row r="147" spans="2:4" ht="12" customHeight="1">
      <c r="B147" s="3" t="s">
        <v>280</v>
      </c>
      <c r="C147" s="6"/>
      <c r="D147" s="6">
        <v>14</v>
      </c>
    </row>
    <row r="148" spans="2:4" ht="12" customHeight="1">
      <c r="B148" s="3" t="s">
        <v>54</v>
      </c>
      <c r="C148" s="6">
        <v>23.88</v>
      </c>
      <c r="D148" s="7">
        <v>845.98</v>
      </c>
    </row>
    <row r="149" spans="2:4" ht="12" customHeight="1">
      <c r="B149" s="3" t="s">
        <v>99</v>
      </c>
      <c r="C149" s="6"/>
      <c r="D149" s="7">
        <v>2.625</v>
      </c>
    </row>
    <row r="150" spans="3:4" ht="3.75" customHeight="1">
      <c r="C150" s="6"/>
      <c r="D150" s="7"/>
    </row>
    <row r="151" spans="1:4" ht="12" customHeight="1">
      <c r="A151" s="1" t="s">
        <v>248</v>
      </c>
      <c r="C151" s="4">
        <f>SUM(C152:C190)</f>
        <v>825123.12</v>
      </c>
      <c r="D151" s="4">
        <f>SUM(D152:D190)</f>
        <v>428129.95999999996</v>
      </c>
    </row>
    <row r="152" spans="1:4" ht="12" customHeight="1">
      <c r="A152" s="1"/>
      <c r="B152" s="3" t="s">
        <v>32</v>
      </c>
      <c r="C152" s="6">
        <v>1333.11</v>
      </c>
      <c r="D152" s="7">
        <v>691.71</v>
      </c>
    </row>
    <row r="153" spans="1:4" ht="12" customHeight="1">
      <c r="A153" s="1"/>
      <c r="B153" s="3" t="s">
        <v>70</v>
      </c>
      <c r="C153" s="6">
        <v>335.34</v>
      </c>
      <c r="D153" s="6">
        <v>174</v>
      </c>
    </row>
    <row r="154" spans="1:4" ht="12" customHeight="1">
      <c r="A154" s="1"/>
      <c r="B154" s="3" t="s">
        <v>96</v>
      </c>
      <c r="C154" s="6">
        <v>11971.52</v>
      </c>
      <c r="D154" s="7">
        <v>6211.64</v>
      </c>
    </row>
    <row r="155" spans="1:4" ht="12" customHeight="1">
      <c r="A155" s="1"/>
      <c r="B155" s="3" t="s">
        <v>35</v>
      </c>
      <c r="C155" s="2">
        <v>1757.52</v>
      </c>
      <c r="D155" s="6">
        <v>911.92</v>
      </c>
    </row>
    <row r="156" spans="1:4" ht="12" customHeight="1">
      <c r="A156" s="1"/>
      <c r="B156" s="3" t="s">
        <v>6</v>
      </c>
      <c r="C156" s="2">
        <v>1818.97</v>
      </c>
      <c r="D156" s="6">
        <v>943.81</v>
      </c>
    </row>
    <row r="157" spans="1:4" ht="12" customHeight="1">
      <c r="A157" s="1"/>
      <c r="B157" s="3" t="s">
        <v>8</v>
      </c>
      <c r="C157" s="6">
        <v>1354</v>
      </c>
      <c r="D157" s="7">
        <v>702.55</v>
      </c>
    </row>
    <row r="158" spans="1:4" ht="12" customHeight="1">
      <c r="A158" s="1"/>
      <c r="B158" s="3" t="s">
        <v>185</v>
      </c>
      <c r="C158" s="6">
        <v>56949.43</v>
      </c>
      <c r="D158" s="7">
        <v>29549.23</v>
      </c>
    </row>
    <row r="159" spans="1:4" ht="12" customHeight="1">
      <c r="A159" s="25"/>
      <c r="B159" s="16" t="s">
        <v>38</v>
      </c>
      <c r="C159" s="24">
        <v>92.3</v>
      </c>
      <c r="D159" s="26">
        <v>47.89</v>
      </c>
    </row>
    <row r="160" spans="1:4" ht="12" customHeight="1">
      <c r="A160" s="25"/>
      <c r="B160" s="16" t="s">
        <v>216</v>
      </c>
      <c r="C160" s="24">
        <v>181.7</v>
      </c>
      <c r="D160" s="26">
        <v>94.28</v>
      </c>
    </row>
    <row r="161" spans="1:4" ht="12" customHeight="1">
      <c r="A161" s="1"/>
      <c r="B161" s="3" t="s">
        <v>249</v>
      </c>
      <c r="C161" s="6">
        <v>199.84</v>
      </c>
      <c r="D161" s="7">
        <v>103.69</v>
      </c>
    </row>
    <row r="162" spans="1:4" ht="12" customHeight="1">
      <c r="A162" s="1"/>
      <c r="B162" s="3" t="s">
        <v>71</v>
      </c>
      <c r="C162" s="6">
        <v>53698.7</v>
      </c>
      <c r="D162" s="7">
        <v>27862.53</v>
      </c>
    </row>
    <row r="163" spans="2:4" ht="12" customHeight="1">
      <c r="B163" s="3" t="s">
        <v>9</v>
      </c>
      <c r="C163" s="2">
        <v>4978.41</v>
      </c>
      <c r="D163" s="6">
        <v>2583.14</v>
      </c>
    </row>
    <row r="164" spans="1:4" ht="12" customHeight="1">
      <c r="A164" s="16"/>
      <c r="B164" s="3" t="s">
        <v>250</v>
      </c>
      <c r="C164" s="6">
        <v>68235.26</v>
      </c>
      <c r="D164" s="7">
        <v>35405.09</v>
      </c>
    </row>
    <row r="165" spans="2:4" ht="12" customHeight="1">
      <c r="B165" s="3" t="s">
        <v>10</v>
      </c>
      <c r="C165" s="9"/>
      <c r="D165" s="7"/>
    </row>
    <row r="166" spans="2:4" ht="12" customHeight="1">
      <c r="B166" s="3" t="s">
        <v>73</v>
      </c>
      <c r="C166" s="6">
        <v>4262.06</v>
      </c>
      <c r="D166" s="7">
        <v>2211.45</v>
      </c>
    </row>
    <row r="167" spans="2:4" ht="12" customHeight="1">
      <c r="B167" s="3" t="s">
        <v>11</v>
      </c>
      <c r="C167" s="2">
        <v>1228.92</v>
      </c>
      <c r="D167" s="6">
        <v>637.65</v>
      </c>
    </row>
    <row r="168" spans="2:4" ht="12" customHeight="1">
      <c r="B168" s="3" t="s">
        <v>12</v>
      </c>
      <c r="C168" s="2">
        <v>8.38</v>
      </c>
      <c r="D168" s="6">
        <v>4.35</v>
      </c>
    </row>
    <row r="169" spans="2:4" ht="12" customHeight="1">
      <c r="B169" s="3" t="s">
        <v>251</v>
      </c>
      <c r="C169" s="2">
        <v>1220.94</v>
      </c>
      <c r="D169" s="6">
        <v>633.51</v>
      </c>
    </row>
    <row r="170" spans="2:4" ht="12" customHeight="1">
      <c r="B170" s="3" t="s">
        <v>13</v>
      </c>
      <c r="C170" s="2">
        <v>768.65</v>
      </c>
      <c r="D170" s="6">
        <v>398.83</v>
      </c>
    </row>
    <row r="171" spans="2:4" ht="12" customHeight="1" thickBot="1">
      <c r="B171" s="3" t="s">
        <v>47</v>
      </c>
      <c r="C171" s="6">
        <v>1816.54</v>
      </c>
      <c r="D171" s="7">
        <v>942.54</v>
      </c>
    </row>
    <row r="172" spans="1:4" ht="12" customHeight="1">
      <c r="A172" s="36" t="s">
        <v>132</v>
      </c>
      <c r="B172" s="37" t="s">
        <v>133</v>
      </c>
      <c r="C172" s="38"/>
      <c r="D172" s="39" t="s">
        <v>136</v>
      </c>
    </row>
    <row r="173" spans="1:4" ht="12" customHeight="1">
      <c r="A173" s="3" t="s">
        <v>205</v>
      </c>
      <c r="B173" s="5" t="s">
        <v>134</v>
      </c>
      <c r="C173" s="19"/>
      <c r="D173" s="5"/>
    </row>
    <row r="174" spans="2:4" ht="12" customHeight="1">
      <c r="B174" s="5" t="s">
        <v>135</v>
      </c>
      <c r="C174" s="19"/>
      <c r="D174" s="5"/>
    </row>
    <row r="175" spans="1:4" ht="12" customHeight="1">
      <c r="A175" s="44" t="s">
        <v>206</v>
      </c>
      <c r="B175" s="45"/>
      <c r="C175" s="46"/>
      <c r="D175" s="46"/>
    </row>
    <row r="176" spans="1:4" ht="12" customHeight="1">
      <c r="A176" s="44" t="s">
        <v>261</v>
      </c>
      <c r="B176" s="45"/>
      <c r="C176" s="46"/>
      <c r="D176" s="46"/>
    </row>
    <row r="177" spans="1:4" ht="12" customHeight="1">
      <c r="A177" s="59"/>
      <c r="B177" s="60"/>
      <c r="C177" s="61" t="s">
        <v>0</v>
      </c>
      <c r="D177" s="62" t="s">
        <v>1</v>
      </c>
    </row>
    <row r="178" spans="1:4" ht="12" customHeight="1">
      <c r="A178" s="63" t="s">
        <v>142</v>
      </c>
      <c r="B178" s="64" t="s">
        <v>2</v>
      </c>
      <c r="C178" s="61" t="s">
        <v>3</v>
      </c>
      <c r="D178" s="62" t="s">
        <v>131</v>
      </c>
    </row>
    <row r="179" spans="1:4" ht="12" customHeight="1">
      <c r="A179" s="63"/>
      <c r="B179" s="64"/>
      <c r="C179" s="61" t="s">
        <v>156</v>
      </c>
      <c r="D179" s="62" t="s">
        <v>156</v>
      </c>
    </row>
    <row r="180" spans="1:4" ht="12" customHeight="1">
      <c r="A180" s="3" t="s">
        <v>144</v>
      </c>
      <c r="B180" s="3" t="s">
        <v>14</v>
      </c>
      <c r="C180" s="6">
        <v>34527.66</v>
      </c>
      <c r="D180" s="7">
        <v>17915.3</v>
      </c>
    </row>
    <row r="181" spans="2:4" ht="12" customHeight="1">
      <c r="B181" s="3" t="s">
        <v>98</v>
      </c>
      <c r="C181" s="6">
        <v>4595.75</v>
      </c>
      <c r="D181" s="7">
        <v>2384.59</v>
      </c>
    </row>
    <row r="182" spans="2:4" ht="12" customHeight="1">
      <c r="B182" s="3" t="s">
        <v>211</v>
      </c>
      <c r="C182" s="2">
        <v>92.25</v>
      </c>
      <c r="D182" s="6">
        <v>47.87</v>
      </c>
    </row>
    <row r="183" spans="2:4" ht="12" customHeight="1">
      <c r="B183" s="3" t="s">
        <v>138</v>
      </c>
      <c r="C183" s="2">
        <v>170.91</v>
      </c>
      <c r="D183" s="6">
        <v>88.68</v>
      </c>
    </row>
    <row r="184" spans="2:4" ht="12" customHeight="1">
      <c r="B184" s="3" t="s">
        <v>281</v>
      </c>
      <c r="C184" s="6">
        <v>3534.45</v>
      </c>
      <c r="D184" s="7">
        <v>1833.91</v>
      </c>
    </row>
    <row r="185" spans="2:4" ht="12" customHeight="1">
      <c r="B185" s="3" t="s">
        <v>252</v>
      </c>
      <c r="C185" s="2">
        <v>32.52</v>
      </c>
      <c r="D185" s="6">
        <v>16.87</v>
      </c>
    </row>
    <row r="186" spans="2:4" ht="12" customHeight="1">
      <c r="B186" s="3" t="s">
        <v>253</v>
      </c>
      <c r="C186" s="2">
        <v>137.68</v>
      </c>
      <c r="D186" s="6">
        <v>71.44</v>
      </c>
    </row>
    <row r="187" spans="2:4" ht="12" customHeight="1">
      <c r="B187" s="3" t="s">
        <v>77</v>
      </c>
      <c r="C187" s="6">
        <v>532459.94</v>
      </c>
      <c r="D187" s="7">
        <v>276276.39</v>
      </c>
    </row>
    <row r="188" spans="2:4" ht="12" customHeight="1">
      <c r="B188" s="3" t="s">
        <v>21</v>
      </c>
      <c r="C188" s="6">
        <v>15243.76</v>
      </c>
      <c r="D188" s="7">
        <v>7909.5</v>
      </c>
    </row>
    <row r="189" spans="2:4" ht="12" customHeight="1">
      <c r="B189" s="3" t="s">
        <v>79</v>
      </c>
      <c r="C189" s="6">
        <v>8876.63</v>
      </c>
      <c r="D189" s="7">
        <v>4605.8</v>
      </c>
    </row>
    <row r="190" spans="2:4" ht="12" customHeight="1">
      <c r="B190" s="3" t="s">
        <v>80</v>
      </c>
      <c r="C190" s="6">
        <v>13239.98</v>
      </c>
      <c r="D190" s="7">
        <v>6869.8</v>
      </c>
    </row>
    <row r="191" spans="3:4" ht="12" customHeight="1">
      <c r="C191" s="6"/>
      <c r="D191" s="7"/>
    </row>
    <row r="192" spans="1:4" ht="12" customHeight="1">
      <c r="A192" s="1" t="s">
        <v>81</v>
      </c>
      <c r="C192" s="4">
        <f>+SUM(C193:C197)</f>
        <v>28874.93</v>
      </c>
      <c r="D192" s="4">
        <f>+SUM(D193:D197)</f>
        <v>2034.72</v>
      </c>
    </row>
    <row r="193" spans="1:4" ht="12" customHeight="1">
      <c r="A193" s="1"/>
      <c r="B193" s="3" t="s">
        <v>196</v>
      </c>
      <c r="C193" s="7"/>
      <c r="D193" s="7">
        <v>5.45</v>
      </c>
    </row>
    <row r="194" spans="2:4" ht="12" customHeight="1">
      <c r="B194" s="3" t="s">
        <v>195</v>
      </c>
      <c r="C194" s="6">
        <v>2.83</v>
      </c>
      <c r="D194" s="7">
        <v>4.71</v>
      </c>
    </row>
    <row r="195" spans="2:4" ht="12" customHeight="1">
      <c r="B195" s="3" t="s">
        <v>10</v>
      </c>
      <c r="C195" s="7">
        <v>28755.4</v>
      </c>
      <c r="D195" s="7">
        <v>1937.22</v>
      </c>
    </row>
    <row r="196" spans="2:4" ht="12" customHeight="1">
      <c r="B196" s="3" t="s">
        <v>221</v>
      </c>
      <c r="C196" s="6">
        <v>39.85</v>
      </c>
      <c r="D196" s="7"/>
    </row>
    <row r="197" spans="2:4" ht="12" customHeight="1">
      <c r="B197" s="3" t="s">
        <v>28</v>
      </c>
      <c r="C197" s="6">
        <v>76.85</v>
      </c>
      <c r="D197" s="7">
        <v>87.34</v>
      </c>
    </row>
    <row r="198" ht="4.5" customHeight="1"/>
    <row r="199" spans="1:4" ht="12" customHeight="1">
      <c r="A199" s="1" t="s">
        <v>82</v>
      </c>
      <c r="C199" s="4">
        <f>SUM(C200:C243)</f>
        <v>202067</v>
      </c>
      <c r="D199" s="4">
        <f>SUM(D200:D243)</f>
        <v>74526</v>
      </c>
    </row>
    <row r="200" spans="1:4" ht="12" customHeight="1">
      <c r="A200" s="1"/>
      <c r="B200" s="3" t="s">
        <v>112</v>
      </c>
      <c r="C200" s="7">
        <v>62</v>
      </c>
      <c r="D200" s="7">
        <v>48</v>
      </c>
    </row>
    <row r="201" spans="1:4" ht="12" customHeight="1">
      <c r="A201" s="1"/>
      <c r="B201" s="3" t="s">
        <v>176</v>
      </c>
      <c r="C201" s="7">
        <v>607</v>
      </c>
      <c r="D201" s="7"/>
    </row>
    <row r="202" spans="1:4" ht="12" customHeight="1">
      <c r="A202" s="25"/>
      <c r="B202" s="16" t="s">
        <v>113</v>
      </c>
      <c r="C202" s="26">
        <v>116</v>
      </c>
      <c r="D202" s="17"/>
    </row>
    <row r="203" spans="2:4" ht="12" customHeight="1">
      <c r="B203" s="3" t="s">
        <v>226</v>
      </c>
      <c r="C203" s="30">
        <v>29</v>
      </c>
      <c r="D203" s="6"/>
    </row>
    <row r="204" spans="2:4" ht="12" customHeight="1">
      <c r="B204" s="3" t="s">
        <v>83</v>
      </c>
      <c r="C204" s="30">
        <v>558</v>
      </c>
      <c r="D204" s="7">
        <v>93</v>
      </c>
    </row>
    <row r="205" spans="2:4" ht="12" customHeight="1">
      <c r="B205" s="3" t="s">
        <v>34</v>
      </c>
      <c r="C205" s="30">
        <v>73</v>
      </c>
      <c r="D205" s="6"/>
    </row>
    <row r="206" spans="2:4" ht="12" customHeight="1">
      <c r="B206" s="3" t="s">
        <v>282</v>
      </c>
      <c r="C206" s="30">
        <v>95</v>
      </c>
      <c r="D206" s="6">
        <v>27</v>
      </c>
    </row>
    <row r="207" spans="2:4" ht="12" customHeight="1">
      <c r="B207" s="3" t="s">
        <v>35</v>
      </c>
      <c r="C207" s="31">
        <v>60287</v>
      </c>
      <c r="D207" s="7">
        <v>37339</v>
      </c>
    </row>
    <row r="208" spans="2:4" ht="12" customHeight="1">
      <c r="B208" s="3" t="s">
        <v>155</v>
      </c>
      <c r="C208" s="31">
        <v>3139</v>
      </c>
      <c r="D208" s="6"/>
    </row>
    <row r="209" spans="2:4" ht="12" customHeight="1">
      <c r="B209" s="3" t="s">
        <v>5</v>
      </c>
      <c r="C209" s="30">
        <v>653</v>
      </c>
      <c r="D209" s="6"/>
    </row>
    <row r="210" spans="2:4" ht="12" customHeight="1">
      <c r="B210" s="3" t="s">
        <v>6</v>
      </c>
      <c r="C210" s="31">
        <v>5435</v>
      </c>
      <c r="D210" s="7">
        <v>58</v>
      </c>
    </row>
    <row r="211" spans="2:4" ht="12" customHeight="1">
      <c r="B211" s="3" t="s">
        <v>8</v>
      </c>
      <c r="C211" s="31">
        <v>23989</v>
      </c>
      <c r="D211" s="7">
        <v>8850</v>
      </c>
    </row>
    <row r="212" spans="2:4" ht="12" customHeight="1">
      <c r="B212" s="3" t="s">
        <v>37</v>
      </c>
      <c r="C212" s="31">
        <v>7467</v>
      </c>
      <c r="D212" s="7">
        <v>225</v>
      </c>
    </row>
    <row r="213" spans="2:4" ht="12" customHeight="1">
      <c r="B213" s="3" t="s">
        <v>9</v>
      </c>
      <c r="C213" s="31">
        <v>21060</v>
      </c>
      <c r="D213" s="7">
        <v>11241</v>
      </c>
    </row>
    <row r="214" spans="2:4" ht="12" customHeight="1">
      <c r="B214" s="3" t="s">
        <v>65</v>
      </c>
      <c r="C214" s="31">
        <v>91</v>
      </c>
      <c r="D214" s="7"/>
    </row>
    <row r="215" spans="2:4" ht="12" customHeight="1">
      <c r="B215" s="3" t="s">
        <v>41</v>
      </c>
      <c r="C215" s="30">
        <v>169</v>
      </c>
      <c r="D215" s="6"/>
    </row>
    <row r="216" spans="2:4" ht="12" customHeight="1">
      <c r="B216" s="3" t="s">
        <v>190</v>
      </c>
      <c r="C216" s="30">
        <v>172</v>
      </c>
      <c r="D216" s="6"/>
    </row>
    <row r="217" spans="2:4" ht="12" customHeight="1">
      <c r="B217" s="3" t="s">
        <v>11</v>
      </c>
      <c r="C217" s="31">
        <v>838</v>
      </c>
      <c r="D217" s="7">
        <v>135</v>
      </c>
    </row>
    <row r="218" spans="2:4" ht="12" customHeight="1">
      <c r="B218" s="3" t="s">
        <v>84</v>
      </c>
      <c r="C218" s="31">
        <v>1581</v>
      </c>
      <c r="D218" s="7">
        <v>77</v>
      </c>
    </row>
    <row r="219" spans="2:4" ht="12" customHeight="1">
      <c r="B219" s="3" t="s">
        <v>13</v>
      </c>
      <c r="C219" s="30">
        <v>64221</v>
      </c>
      <c r="D219" s="7">
        <v>2544</v>
      </c>
    </row>
    <row r="220" spans="1:4" ht="12" customHeight="1">
      <c r="A220" s="16"/>
      <c r="B220" s="16" t="s">
        <v>85</v>
      </c>
      <c r="C220" s="27">
        <v>496</v>
      </c>
      <c r="D220" s="17">
        <v>46</v>
      </c>
    </row>
    <row r="221" spans="2:4" ht="12" customHeight="1">
      <c r="B221" s="3" t="s">
        <v>86</v>
      </c>
      <c r="C221" s="31">
        <v>327</v>
      </c>
      <c r="D221" s="7">
        <v>95</v>
      </c>
    </row>
    <row r="222" spans="2:4" ht="12" customHeight="1">
      <c r="B222" s="3" t="s">
        <v>14</v>
      </c>
      <c r="C222" s="31">
        <v>1809</v>
      </c>
      <c r="D222" s="7">
        <v>570</v>
      </c>
    </row>
    <row r="223" spans="2:4" ht="12" customHeight="1">
      <c r="B223" s="3" t="s">
        <v>87</v>
      </c>
      <c r="C223" s="30">
        <v>33</v>
      </c>
      <c r="D223" s="6">
        <v>19</v>
      </c>
    </row>
    <row r="224" spans="2:4" ht="12" customHeight="1">
      <c r="B224" s="3" t="s">
        <v>88</v>
      </c>
      <c r="C224" s="30">
        <v>225</v>
      </c>
      <c r="D224" s="6">
        <v>60</v>
      </c>
    </row>
    <row r="225" spans="2:4" ht="12" customHeight="1">
      <c r="B225" s="3" t="s">
        <v>52</v>
      </c>
      <c r="C225" s="30">
        <v>324</v>
      </c>
      <c r="D225" s="7"/>
    </row>
    <row r="226" spans="1:4" ht="12" customHeight="1">
      <c r="A226" s="16"/>
      <c r="B226" s="16" t="s">
        <v>67</v>
      </c>
      <c r="C226" s="27">
        <v>137</v>
      </c>
      <c r="D226" s="17">
        <v>22</v>
      </c>
    </row>
    <row r="227" spans="2:4" ht="12" customHeight="1">
      <c r="B227" s="3" t="s">
        <v>53</v>
      </c>
      <c r="C227" s="30">
        <v>487</v>
      </c>
      <c r="D227" s="6"/>
    </row>
    <row r="228" spans="2:4" ht="12" customHeight="1">
      <c r="B228" s="3" t="s">
        <v>55</v>
      </c>
      <c r="C228" s="30">
        <v>1665</v>
      </c>
      <c r="D228" s="6"/>
    </row>
    <row r="229" spans="2:4" ht="12" customHeight="1" thickBot="1">
      <c r="B229" s="3" t="s">
        <v>283</v>
      </c>
      <c r="C229" s="30">
        <v>94</v>
      </c>
      <c r="D229" s="6">
        <v>46</v>
      </c>
    </row>
    <row r="230" spans="1:4" ht="12" customHeight="1">
      <c r="A230" s="36" t="s">
        <v>132</v>
      </c>
      <c r="B230" s="37" t="s">
        <v>133</v>
      </c>
      <c r="C230" s="38"/>
      <c r="D230" s="39" t="s">
        <v>136</v>
      </c>
    </row>
    <row r="231" spans="1:4" ht="12" customHeight="1">
      <c r="A231" s="3" t="s">
        <v>205</v>
      </c>
      <c r="B231" s="5" t="s">
        <v>134</v>
      </c>
      <c r="C231" s="19"/>
      <c r="D231" s="5"/>
    </row>
    <row r="232" spans="2:4" ht="12" customHeight="1">
      <c r="B232" s="5" t="s">
        <v>135</v>
      </c>
      <c r="C232" s="19"/>
      <c r="D232" s="5"/>
    </row>
    <row r="233" spans="1:4" ht="12" customHeight="1">
      <c r="A233" s="44" t="s">
        <v>206</v>
      </c>
      <c r="B233" s="45"/>
      <c r="C233" s="46"/>
      <c r="D233" s="46"/>
    </row>
    <row r="234" spans="1:4" ht="12" customHeight="1">
      <c r="A234" s="44" t="s">
        <v>261</v>
      </c>
      <c r="B234" s="45"/>
      <c r="C234" s="46"/>
      <c r="D234" s="46"/>
    </row>
    <row r="235" spans="1:4" ht="12" customHeight="1">
      <c r="A235" s="59"/>
      <c r="B235" s="60"/>
      <c r="C235" s="61" t="s">
        <v>0</v>
      </c>
      <c r="D235" s="62" t="s">
        <v>1</v>
      </c>
    </row>
    <row r="236" spans="1:4" ht="12" customHeight="1">
      <c r="A236" s="63" t="s">
        <v>142</v>
      </c>
      <c r="B236" s="64" t="s">
        <v>2</v>
      </c>
      <c r="C236" s="61" t="s">
        <v>3</v>
      </c>
      <c r="D236" s="62" t="s">
        <v>131</v>
      </c>
    </row>
    <row r="237" spans="1:4" ht="12" customHeight="1">
      <c r="A237" s="63"/>
      <c r="B237" s="64"/>
      <c r="C237" s="61" t="s">
        <v>156</v>
      </c>
      <c r="D237" s="62" t="s">
        <v>156</v>
      </c>
    </row>
    <row r="238" spans="1:4" ht="12" customHeight="1">
      <c r="A238" s="3" t="s">
        <v>146</v>
      </c>
      <c r="B238" s="3" t="s">
        <v>57</v>
      </c>
      <c r="C238" s="30">
        <v>517</v>
      </c>
      <c r="D238" s="7"/>
    </row>
    <row r="239" spans="2:4" ht="12" customHeight="1">
      <c r="B239" s="3" t="s">
        <v>284</v>
      </c>
      <c r="C239" s="30">
        <v>77</v>
      </c>
      <c r="D239" s="7"/>
    </row>
    <row r="240" spans="2:4" ht="12" customHeight="1">
      <c r="B240" s="3" t="s">
        <v>21</v>
      </c>
      <c r="C240" s="31">
        <v>4232</v>
      </c>
      <c r="D240" s="7">
        <v>12955</v>
      </c>
    </row>
    <row r="241" spans="2:4" ht="12" customHeight="1">
      <c r="B241" s="3" t="s">
        <v>68</v>
      </c>
      <c r="C241" s="30">
        <v>764</v>
      </c>
      <c r="D241" s="6"/>
    </row>
    <row r="242" spans="2:4" ht="12" customHeight="1">
      <c r="B242" s="3" t="s">
        <v>128</v>
      </c>
      <c r="C242" s="30">
        <v>55</v>
      </c>
      <c r="D242" s="6"/>
    </row>
    <row r="243" spans="2:4" ht="12" customHeight="1">
      <c r="B243" s="3" t="s">
        <v>209</v>
      </c>
      <c r="C243" s="30">
        <v>183</v>
      </c>
      <c r="D243" s="6">
        <v>76</v>
      </c>
    </row>
    <row r="244" spans="1:4" ht="12" customHeight="1">
      <c r="A244" s="1" t="s">
        <v>285</v>
      </c>
      <c r="C244" s="12">
        <f>SUM(C245:C274)</f>
        <v>303.59999999999997</v>
      </c>
      <c r="D244" s="12">
        <f>SUM(D245:D274)</f>
        <v>49389.61</v>
      </c>
    </row>
    <row r="245" spans="2:4" ht="12" customHeight="1">
      <c r="B245" s="3" t="s">
        <v>91</v>
      </c>
      <c r="C245" s="6"/>
      <c r="D245" s="7">
        <v>281.09</v>
      </c>
    </row>
    <row r="246" spans="1:4" ht="12" customHeight="1">
      <c r="A246" s="16"/>
      <c r="B246" s="16" t="s">
        <v>150</v>
      </c>
      <c r="C246" s="26"/>
      <c r="D246" s="17">
        <v>60.31</v>
      </c>
    </row>
    <row r="247" spans="2:4" ht="12" customHeight="1">
      <c r="B247" s="3" t="s">
        <v>168</v>
      </c>
      <c r="C247" s="6"/>
      <c r="D247" s="7">
        <v>224.3</v>
      </c>
    </row>
    <row r="248" spans="2:4" ht="12" customHeight="1">
      <c r="B248" s="3" t="s">
        <v>35</v>
      </c>
      <c r="C248" s="6">
        <v>182.87</v>
      </c>
      <c r="D248" s="7">
        <v>7409.38</v>
      </c>
    </row>
    <row r="249" spans="2:4" ht="12" customHeight="1">
      <c r="B249" s="3" t="s">
        <v>6</v>
      </c>
      <c r="C249" s="6"/>
      <c r="D249" s="7">
        <v>1562.92</v>
      </c>
    </row>
    <row r="250" spans="2:4" ht="12" customHeight="1">
      <c r="B250" s="3" t="s">
        <v>97</v>
      </c>
      <c r="C250" s="6">
        <v>33.49</v>
      </c>
      <c r="D250" s="7">
        <v>4592.25</v>
      </c>
    </row>
    <row r="251" spans="2:4" ht="12" customHeight="1">
      <c r="B251" s="3" t="s">
        <v>37</v>
      </c>
      <c r="C251" s="6">
        <v>3.2</v>
      </c>
      <c r="D251" s="7">
        <v>594.74</v>
      </c>
    </row>
    <row r="252" spans="2:4" ht="12" customHeight="1">
      <c r="B252" s="3" t="s">
        <v>38</v>
      </c>
      <c r="C252" s="6"/>
      <c r="D252" s="7">
        <v>77.14</v>
      </c>
    </row>
    <row r="253" spans="2:4" ht="12" customHeight="1">
      <c r="B253" s="3" t="s">
        <v>9</v>
      </c>
      <c r="C253" s="6"/>
      <c r="D253" s="7">
        <v>782.56</v>
      </c>
    </row>
    <row r="254" spans="2:4" ht="12" customHeight="1">
      <c r="B254" s="3" t="s">
        <v>286</v>
      </c>
      <c r="C254" s="6"/>
      <c r="D254" s="7">
        <v>764.45</v>
      </c>
    </row>
    <row r="255" spans="2:4" ht="12" customHeight="1">
      <c r="B255" s="3" t="s">
        <v>199</v>
      </c>
      <c r="C255" s="6"/>
      <c r="D255" s="7">
        <v>71.38</v>
      </c>
    </row>
    <row r="256" spans="2:4" ht="12" customHeight="1">
      <c r="B256" s="3" t="s">
        <v>11</v>
      </c>
      <c r="C256" s="6">
        <v>49.19</v>
      </c>
      <c r="D256" s="7">
        <v>2032.22</v>
      </c>
    </row>
    <row r="257" spans="2:4" ht="12" customHeight="1">
      <c r="B257" s="3" t="s">
        <v>12</v>
      </c>
      <c r="C257" s="6"/>
      <c r="D257" s="7">
        <v>81.57</v>
      </c>
    </row>
    <row r="258" spans="2:4" ht="12" customHeight="1">
      <c r="B258" s="3" t="s">
        <v>44</v>
      </c>
      <c r="C258" s="6"/>
      <c r="D258" s="7">
        <v>115.26</v>
      </c>
    </row>
    <row r="259" spans="2:4" ht="12" customHeight="1">
      <c r="B259" s="3" t="s">
        <v>13</v>
      </c>
      <c r="C259" s="6"/>
      <c r="D259" s="7">
        <v>2064.11</v>
      </c>
    </row>
    <row r="260" spans="2:4" ht="12" customHeight="1">
      <c r="B260" s="3" t="s">
        <v>47</v>
      </c>
      <c r="C260" s="6"/>
      <c r="D260" s="7">
        <v>582.23</v>
      </c>
    </row>
    <row r="261" spans="2:4" ht="12" customHeight="1">
      <c r="B261" s="3" t="s">
        <v>287</v>
      </c>
      <c r="C261" s="6"/>
      <c r="D261" s="7">
        <v>408.23</v>
      </c>
    </row>
    <row r="262" spans="1:4" ht="12" customHeight="1">
      <c r="A262" s="16"/>
      <c r="B262" s="16" t="s">
        <v>93</v>
      </c>
      <c r="C262" s="26"/>
      <c r="D262" s="17">
        <v>294.48</v>
      </c>
    </row>
    <row r="263" spans="2:4" ht="12" customHeight="1">
      <c r="B263" s="3" t="s">
        <v>14</v>
      </c>
      <c r="C263" s="6"/>
      <c r="D263" s="7">
        <v>1378.57</v>
      </c>
    </row>
    <row r="264" spans="2:4" ht="12" customHeight="1">
      <c r="B264" s="3" t="s">
        <v>138</v>
      </c>
      <c r="C264" s="6"/>
      <c r="D264" s="7">
        <v>295.24</v>
      </c>
    </row>
    <row r="265" spans="2:4" ht="12" customHeight="1">
      <c r="B265" s="3" t="s">
        <v>198</v>
      </c>
      <c r="C265" s="6"/>
      <c r="D265" s="7">
        <v>38.05</v>
      </c>
    </row>
    <row r="266" spans="2:4" ht="12" customHeight="1">
      <c r="B266" s="3" t="s">
        <v>52</v>
      </c>
      <c r="C266" s="6"/>
      <c r="D266" s="7">
        <v>1628.14</v>
      </c>
    </row>
    <row r="267" spans="2:4" ht="12" customHeight="1">
      <c r="B267" s="3" t="s">
        <v>67</v>
      </c>
      <c r="C267" s="6">
        <v>12.33</v>
      </c>
      <c r="D267" s="7">
        <v>1544.57</v>
      </c>
    </row>
    <row r="268" spans="2:4" ht="12" customHeight="1">
      <c r="B268" s="3" t="s">
        <v>54</v>
      </c>
      <c r="C268" s="6"/>
      <c r="D268" s="7">
        <v>296</v>
      </c>
    </row>
    <row r="269" spans="2:4" ht="12" customHeight="1">
      <c r="B269" s="3" t="s">
        <v>288</v>
      </c>
      <c r="C269" s="6"/>
      <c r="D269" s="7">
        <v>496.76</v>
      </c>
    </row>
    <row r="270" spans="2:4" ht="12" customHeight="1">
      <c r="B270" s="3" t="s">
        <v>56</v>
      </c>
      <c r="C270" s="6"/>
      <c r="D270" s="7">
        <v>336.16</v>
      </c>
    </row>
    <row r="271" spans="2:4" ht="12" customHeight="1">
      <c r="B271" s="3" t="s">
        <v>172</v>
      </c>
      <c r="C271" s="6">
        <v>22.52</v>
      </c>
      <c r="D271" s="7">
        <v>204.77</v>
      </c>
    </row>
    <row r="272" spans="2:4" ht="12" customHeight="1">
      <c r="B272" s="3" t="s">
        <v>45</v>
      </c>
      <c r="C272" s="6"/>
      <c r="D272" s="7">
        <v>35.13</v>
      </c>
    </row>
    <row r="273" spans="2:4" ht="12" customHeight="1">
      <c r="B273" s="3" t="s">
        <v>21</v>
      </c>
      <c r="C273" s="6"/>
      <c r="D273" s="9">
        <v>20545.59</v>
      </c>
    </row>
    <row r="274" spans="2:4" ht="12" customHeight="1">
      <c r="B274" s="3" t="s">
        <v>209</v>
      </c>
      <c r="C274" s="6"/>
      <c r="D274" s="7">
        <v>592.01</v>
      </c>
    </row>
    <row r="275" spans="3:4" ht="6.75" customHeight="1">
      <c r="C275" s="7"/>
      <c r="D275" s="7"/>
    </row>
    <row r="276" spans="1:4" ht="12" customHeight="1">
      <c r="A276" s="1" t="s">
        <v>95</v>
      </c>
      <c r="C276" s="4">
        <f>SUM(C277:C305)</f>
        <v>18276.84</v>
      </c>
      <c r="D276" s="4">
        <f>SUM(D277:D305)</f>
        <v>37806.100000000006</v>
      </c>
    </row>
    <row r="277" spans="2:4" ht="12" customHeight="1">
      <c r="B277" s="3" t="s">
        <v>32</v>
      </c>
      <c r="C277" s="6"/>
      <c r="D277" s="7">
        <v>123.04</v>
      </c>
    </row>
    <row r="278" spans="2:4" ht="12" customHeight="1">
      <c r="B278" s="3" t="s">
        <v>96</v>
      </c>
      <c r="C278" s="6">
        <v>56.36</v>
      </c>
      <c r="D278" s="7">
        <v>29.31</v>
      </c>
    </row>
    <row r="279" spans="2:4" ht="12" customHeight="1">
      <c r="B279" s="3" t="s">
        <v>35</v>
      </c>
      <c r="C279" s="6"/>
      <c r="D279" s="7">
        <v>31.94</v>
      </c>
    </row>
    <row r="280" spans="2:4" ht="12" customHeight="1">
      <c r="B280" s="3" t="s">
        <v>97</v>
      </c>
      <c r="C280" s="6">
        <v>160.19</v>
      </c>
      <c r="D280" s="7">
        <v>293.8</v>
      </c>
    </row>
    <row r="281" spans="1:4" ht="12" customHeight="1">
      <c r="A281" s="16"/>
      <c r="B281" s="16" t="s">
        <v>63</v>
      </c>
      <c r="C281" s="26">
        <v>58.61</v>
      </c>
      <c r="D281" s="17">
        <v>2328.78</v>
      </c>
    </row>
    <row r="282" spans="2:4" ht="12" customHeight="1">
      <c r="B282" s="16" t="s">
        <v>71</v>
      </c>
      <c r="C282" s="6">
        <v>173.27</v>
      </c>
      <c r="D282" s="17">
        <v>90.1</v>
      </c>
    </row>
    <row r="283" spans="2:4" ht="12" customHeight="1">
      <c r="B283" s="3" t="s">
        <v>37</v>
      </c>
      <c r="C283" s="6"/>
      <c r="D283" s="7">
        <v>50.47</v>
      </c>
    </row>
    <row r="284" spans="2:4" ht="12" customHeight="1">
      <c r="B284" s="3" t="s">
        <v>9</v>
      </c>
      <c r="C284" s="6"/>
      <c r="D284" s="7">
        <v>1108.9</v>
      </c>
    </row>
    <row r="285" spans="2:4" ht="12" customHeight="1">
      <c r="B285" s="3" t="s">
        <v>72</v>
      </c>
      <c r="C285" s="6">
        <v>51.52</v>
      </c>
      <c r="D285" s="7">
        <v>1284.18</v>
      </c>
    </row>
    <row r="286" spans="2:4" ht="12" customHeight="1">
      <c r="B286" s="3" t="s">
        <v>65</v>
      </c>
      <c r="C286" s="6"/>
      <c r="D286" s="7">
        <v>2185.68</v>
      </c>
    </row>
    <row r="287" spans="1:4" ht="12" customHeight="1" thickBot="1">
      <c r="A287" s="16"/>
      <c r="B287" s="16" t="s">
        <v>41</v>
      </c>
      <c r="C287" s="6"/>
      <c r="D287" s="17">
        <v>409.61</v>
      </c>
    </row>
    <row r="288" spans="1:4" ht="12" customHeight="1">
      <c r="A288" s="36" t="s">
        <v>132</v>
      </c>
      <c r="B288" s="37" t="s">
        <v>133</v>
      </c>
      <c r="C288" s="38"/>
      <c r="D288" s="39" t="s">
        <v>136</v>
      </c>
    </row>
    <row r="289" spans="1:4" ht="12" customHeight="1">
      <c r="A289" s="3" t="s">
        <v>205</v>
      </c>
      <c r="B289" s="5" t="s">
        <v>134</v>
      </c>
      <c r="C289" s="19"/>
      <c r="D289" s="5"/>
    </row>
    <row r="290" spans="2:4" ht="12" customHeight="1">
      <c r="B290" s="5" t="s">
        <v>135</v>
      </c>
      <c r="C290" s="19"/>
      <c r="D290" s="5"/>
    </row>
    <row r="291" spans="1:4" ht="12" customHeight="1">
      <c r="A291" s="44" t="s">
        <v>206</v>
      </c>
      <c r="B291" s="45"/>
      <c r="C291" s="46"/>
      <c r="D291" s="46"/>
    </row>
    <row r="292" spans="1:4" ht="12" customHeight="1">
      <c r="A292" s="44" t="s">
        <v>261</v>
      </c>
      <c r="B292" s="45"/>
      <c r="C292" s="46"/>
      <c r="D292" s="46"/>
    </row>
    <row r="293" spans="1:4" ht="12" customHeight="1">
      <c r="A293" s="59"/>
      <c r="B293" s="60"/>
      <c r="C293" s="61" t="s">
        <v>0</v>
      </c>
      <c r="D293" s="62" t="s">
        <v>1</v>
      </c>
    </row>
    <row r="294" spans="1:4" ht="12" customHeight="1">
      <c r="A294" s="63" t="s">
        <v>142</v>
      </c>
      <c r="B294" s="64" t="s">
        <v>2</v>
      </c>
      <c r="C294" s="61" t="s">
        <v>3</v>
      </c>
      <c r="D294" s="62" t="s">
        <v>131</v>
      </c>
    </row>
    <row r="295" spans="1:4" ht="12" customHeight="1">
      <c r="A295" s="63"/>
      <c r="B295" s="64"/>
      <c r="C295" s="61" t="s">
        <v>156</v>
      </c>
      <c r="D295" s="62" t="s">
        <v>156</v>
      </c>
    </row>
    <row r="296" spans="1:4" ht="12" customHeight="1">
      <c r="A296" s="3" t="s">
        <v>147</v>
      </c>
      <c r="B296" s="3" t="s">
        <v>11</v>
      </c>
      <c r="C296" s="6"/>
      <c r="D296" s="7">
        <v>975.69</v>
      </c>
    </row>
    <row r="297" spans="2:4" ht="12" customHeight="1">
      <c r="B297" s="3" t="s">
        <v>13</v>
      </c>
      <c r="C297" s="6"/>
      <c r="D297" s="7">
        <v>109.58</v>
      </c>
    </row>
    <row r="298" spans="2:4" ht="12" customHeight="1">
      <c r="B298" s="3" t="s">
        <v>14</v>
      </c>
      <c r="C298" s="6"/>
      <c r="D298" s="7">
        <v>159.57</v>
      </c>
    </row>
    <row r="299" spans="2:4" ht="12" customHeight="1">
      <c r="B299" s="3" t="s">
        <v>98</v>
      </c>
      <c r="C299" s="6">
        <v>211.9</v>
      </c>
      <c r="D299" s="7">
        <v>110.19</v>
      </c>
    </row>
    <row r="300" spans="2:4" ht="12" customHeight="1">
      <c r="B300" s="3" t="s">
        <v>76</v>
      </c>
      <c r="C300" s="6">
        <v>115.98</v>
      </c>
      <c r="D300" s="7">
        <v>219.02</v>
      </c>
    </row>
    <row r="301" spans="2:4" ht="12" customHeight="1">
      <c r="B301" s="3" t="s">
        <v>77</v>
      </c>
      <c r="C301" s="6">
        <v>4436.98</v>
      </c>
      <c r="D301" s="7">
        <v>7606.86</v>
      </c>
    </row>
    <row r="302" spans="2:4" ht="12" customHeight="1">
      <c r="B302" s="3" t="s">
        <v>21</v>
      </c>
      <c r="C302" s="6">
        <v>677.88</v>
      </c>
      <c r="D302" s="7">
        <v>9236.75</v>
      </c>
    </row>
    <row r="303" spans="2:4" ht="12" customHeight="1">
      <c r="B303" s="3" t="s">
        <v>79</v>
      </c>
      <c r="C303" s="6">
        <v>52</v>
      </c>
      <c r="D303" s="7">
        <v>1120.37</v>
      </c>
    </row>
    <row r="304" spans="2:4" ht="12" customHeight="1">
      <c r="B304" s="3" t="s">
        <v>80</v>
      </c>
      <c r="C304" s="6">
        <v>74.1</v>
      </c>
      <c r="D304" s="7">
        <v>91.15</v>
      </c>
    </row>
    <row r="305" spans="2:4" ht="12" customHeight="1">
      <c r="B305" s="3" t="s">
        <v>209</v>
      </c>
      <c r="C305" s="6">
        <v>12208.05</v>
      </c>
      <c r="D305" s="7">
        <v>10241.11</v>
      </c>
    </row>
    <row r="306" spans="3:4" ht="6" customHeight="1">
      <c r="C306" s="7"/>
      <c r="D306" s="7"/>
    </row>
    <row r="307" spans="1:4" ht="12" customHeight="1">
      <c r="A307" s="1" t="s">
        <v>103</v>
      </c>
      <c r="C307" s="4">
        <f>SUM(C308:C321)</f>
        <v>1751</v>
      </c>
      <c r="D307" s="4">
        <f>SUM(D308:D321)</f>
        <v>8271</v>
      </c>
    </row>
    <row r="308" spans="1:4" ht="12" customHeight="1">
      <c r="A308" s="1"/>
      <c r="B308" s="3" t="s">
        <v>30</v>
      </c>
      <c r="C308" s="6"/>
      <c r="D308" s="7">
        <v>401.5</v>
      </c>
    </row>
    <row r="309" spans="1:4" ht="12" customHeight="1">
      <c r="A309" s="1"/>
      <c r="B309" s="3" t="s">
        <v>58</v>
      </c>
      <c r="C309" s="6"/>
      <c r="D309" s="7">
        <v>63</v>
      </c>
    </row>
    <row r="310" spans="1:4" ht="12" customHeight="1">
      <c r="A310" s="1"/>
      <c r="B310" s="3" t="s">
        <v>256</v>
      </c>
      <c r="C310" s="6"/>
      <c r="D310" s="7">
        <v>918.5</v>
      </c>
    </row>
    <row r="311" spans="1:4" ht="12" customHeight="1">
      <c r="A311" s="1"/>
      <c r="B311" s="3" t="s">
        <v>10</v>
      </c>
      <c r="C311" s="6">
        <v>1751</v>
      </c>
      <c r="D311" s="7"/>
    </row>
    <row r="312" spans="1:4" ht="12" customHeight="1">
      <c r="A312" s="1"/>
      <c r="B312" s="3" t="s">
        <v>141</v>
      </c>
      <c r="C312" s="6"/>
      <c r="D312" s="7">
        <v>1272.5</v>
      </c>
    </row>
    <row r="313" spans="2:4" ht="12" customHeight="1">
      <c r="B313" s="3" t="s">
        <v>179</v>
      </c>
      <c r="C313" s="6"/>
      <c r="D313" s="7">
        <v>1324</v>
      </c>
    </row>
    <row r="314" spans="2:4" ht="12" customHeight="1">
      <c r="B314" s="3" t="s">
        <v>13</v>
      </c>
      <c r="C314" s="6"/>
      <c r="D314" s="7">
        <v>611.5</v>
      </c>
    </row>
    <row r="315" spans="2:4" ht="12" customHeight="1">
      <c r="B315" s="3" t="s">
        <v>178</v>
      </c>
      <c r="C315" s="6"/>
      <c r="D315" s="7">
        <v>255</v>
      </c>
    </row>
    <row r="316" spans="2:4" ht="12" customHeight="1">
      <c r="B316" s="3" t="s">
        <v>47</v>
      </c>
      <c r="C316" s="6"/>
      <c r="D316" s="7">
        <v>1991</v>
      </c>
    </row>
    <row r="317" spans="2:4" ht="12" customHeight="1">
      <c r="B317" s="3" t="s">
        <v>181</v>
      </c>
      <c r="C317" s="6"/>
      <c r="D317" s="7">
        <v>147.5</v>
      </c>
    </row>
    <row r="318" spans="2:4" ht="12" customHeight="1">
      <c r="B318" s="3" t="s">
        <v>180</v>
      </c>
      <c r="C318" s="6"/>
      <c r="D318" s="7">
        <v>608</v>
      </c>
    </row>
    <row r="319" spans="2:4" ht="12" customHeight="1">
      <c r="B319" s="3" t="s">
        <v>289</v>
      </c>
      <c r="C319" s="6"/>
      <c r="D319" s="7">
        <v>129.5</v>
      </c>
    </row>
    <row r="320" spans="2:4" ht="12" customHeight="1">
      <c r="B320" s="3" t="s">
        <v>78</v>
      </c>
      <c r="C320" s="6"/>
      <c r="D320" s="7">
        <v>285.5</v>
      </c>
    </row>
    <row r="321" spans="2:4" ht="12" customHeight="1">
      <c r="B321" s="3" t="s">
        <v>209</v>
      </c>
      <c r="C321" s="6"/>
      <c r="D321" s="7">
        <v>263.5</v>
      </c>
    </row>
    <row r="322" spans="1:4" ht="12" customHeight="1">
      <c r="A322" s="1" t="s">
        <v>210</v>
      </c>
      <c r="C322" s="4">
        <f>SUM(C323:C372)</f>
        <v>54416.901999999995</v>
      </c>
      <c r="D322" s="4">
        <f>SUM(D323:D372)</f>
        <v>33955.728</v>
      </c>
    </row>
    <row r="323" spans="1:4" ht="12" customHeight="1">
      <c r="A323" s="1"/>
      <c r="B323" s="3" t="s">
        <v>234</v>
      </c>
      <c r="C323" s="7">
        <v>6.685</v>
      </c>
      <c r="D323" s="7"/>
    </row>
    <row r="324" spans="2:4" ht="12" customHeight="1">
      <c r="B324" s="3" t="s">
        <v>70</v>
      </c>
      <c r="C324" s="7">
        <v>47.297</v>
      </c>
      <c r="D324" s="7">
        <v>16.697</v>
      </c>
    </row>
    <row r="325" spans="2:4" ht="12" customHeight="1">
      <c r="B325" s="3" t="s">
        <v>34</v>
      </c>
      <c r="C325" s="6">
        <v>49.324</v>
      </c>
      <c r="D325" s="7">
        <v>44.947</v>
      </c>
    </row>
    <row r="326" spans="2:4" ht="12" customHeight="1">
      <c r="B326" s="3" t="s">
        <v>59</v>
      </c>
      <c r="C326" s="7">
        <v>1257.131</v>
      </c>
      <c r="D326" s="7">
        <v>243.191</v>
      </c>
    </row>
    <row r="327" spans="2:4" ht="12" customHeight="1">
      <c r="B327" s="3" t="s">
        <v>5</v>
      </c>
      <c r="C327" s="7">
        <v>91.149</v>
      </c>
      <c r="D327" s="6">
        <v>7.816</v>
      </c>
    </row>
    <row r="328" spans="2:4" ht="12" customHeight="1">
      <c r="B328" s="3" t="s">
        <v>60</v>
      </c>
      <c r="C328" s="7">
        <v>78.328</v>
      </c>
      <c r="D328" s="7">
        <v>55.139</v>
      </c>
    </row>
    <row r="329" spans="2:4" ht="12" customHeight="1">
      <c r="B329" s="3" t="s">
        <v>35</v>
      </c>
      <c r="C329" s="7">
        <v>8142.603</v>
      </c>
      <c r="D329" s="7">
        <v>6254.606</v>
      </c>
    </row>
    <row r="330" spans="2:4" ht="12" customHeight="1">
      <c r="B330" s="3" t="s">
        <v>6</v>
      </c>
      <c r="C330" s="7">
        <v>1358.723</v>
      </c>
      <c r="D330" s="7">
        <v>106.337</v>
      </c>
    </row>
    <row r="331" spans="2:4" ht="12" customHeight="1">
      <c r="B331" s="3" t="s">
        <v>290</v>
      </c>
      <c r="C331" s="7">
        <v>407.867</v>
      </c>
      <c r="D331" s="7">
        <v>616.024</v>
      </c>
    </row>
    <row r="332" spans="2:4" ht="12" customHeight="1">
      <c r="B332" s="3" t="s">
        <v>61</v>
      </c>
      <c r="C332" s="7">
        <v>737.512</v>
      </c>
      <c r="D332" s="7">
        <v>570.287</v>
      </c>
    </row>
    <row r="333" spans="2:4" ht="12" customHeight="1">
      <c r="B333" s="3" t="s">
        <v>225</v>
      </c>
      <c r="C333" s="7">
        <v>105.561</v>
      </c>
      <c r="D333" s="7">
        <v>69.33</v>
      </c>
    </row>
    <row r="334" spans="2:4" ht="12" customHeight="1">
      <c r="B334" s="16" t="s">
        <v>37</v>
      </c>
      <c r="C334" s="17">
        <v>19.988</v>
      </c>
      <c r="D334" s="7">
        <v>11.792</v>
      </c>
    </row>
    <row r="335" spans="2:4" ht="12" customHeight="1">
      <c r="B335" s="3" t="s">
        <v>63</v>
      </c>
      <c r="C335" s="7">
        <v>438.203</v>
      </c>
      <c r="D335" s="7">
        <v>267.563</v>
      </c>
    </row>
    <row r="336" spans="1:4" ht="12" customHeight="1">
      <c r="A336" s="16"/>
      <c r="B336" s="16" t="s">
        <v>105</v>
      </c>
      <c r="C336" s="26">
        <v>33.324</v>
      </c>
      <c r="D336" s="17"/>
    </row>
    <row r="337" spans="1:4" ht="12" customHeight="1">
      <c r="A337" s="16"/>
      <c r="B337" s="3" t="s">
        <v>9</v>
      </c>
      <c r="C337" s="7">
        <v>119.563</v>
      </c>
      <c r="D337" s="7">
        <v>76.593</v>
      </c>
    </row>
    <row r="338" spans="2:4" ht="12" customHeight="1">
      <c r="B338" s="3" t="s">
        <v>106</v>
      </c>
      <c r="C338" s="7">
        <v>63.269</v>
      </c>
      <c r="D338" s="7"/>
    </row>
    <row r="339" spans="2:4" ht="12" customHeight="1">
      <c r="B339" s="3" t="s">
        <v>40</v>
      </c>
      <c r="C339" s="7">
        <v>115.592</v>
      </c>
      <c r="D339" s="7"/>
    </row>
    <row r="340" spans="2:4" ht="12" customHeight="1">
      <c r="B340" s="3" t="s">
        <v>64</v>
      </c>
      <c r="C340" s="7">
        <v>163.339</v>
      </c>
      <c r="D340" s="7">
        <v>98.365</v>
      </c>
    </row>
    <row r="341" spans="2:4" ht="12" customHeight="1">
      <c r="B341" s="3" t="s">
        <v>65</v>
      </c>
      <c r="C341" s="7">
        <v>13085.094</v>
      </c>
      <c r="D341" s="7">
        <v>8322.654</v>
      </c>
    </row>
    <row r="342" spans="2:4" ht="12" customHeight="1">
      <c r="B342" s="3" t="s">
        <v>218</v>
      </c>
      <c r="C342" s="7">
        <v>154.407</v>
      </c>
      <c r="D342" s="7">
        <v>48.122</v>
      </c>
    </row>
    <row r="343" spans="2:4" ht="12" customHeight="1">
      <c r="B343" s="3" t="s">
        <v>41</v>
      </c>
      <c r="C343" s="6">
        <v>502.587</v>
      </c>
      <c r="D343" s="7">
        <v>271.771</v>
      </c>
    </row>
    <row r="344" spans="2:4" ht="12" customHeight="1">
      <c r="B344" s="3" t="s">
        <v>42</v>
      </c>
      <c r="C344" s="7">
        <v>1152.224</v>
      </c>
      <c r="D344" s="7">
        <v>653.564</v>
      </c>
    </row>
    <row r="345" spans="2:4" ht="12" customHeight="1" thickBot="1">
      <c r="B345" s="3" t="s">
        <v>11</v>
      </c>
      <c r="C345" s="7">
        <v>1254.773</v>
      </c>
      <c r="D345" s="7">
        <v>1140.996</v>
      </c>
    </row>
    <row r="346" spans="1:4" ht="12" customHeight="1">
      <c r="A346" s="36" t="s">
        <v>132</v>
      </c>
      <c r="B346" s="37" t="s">
        <v>133</v>
      </c>
      <c r="C346" s="38"/>
      <c r="D346" s="39" t="s">
        <v>136</v>
      </c>
    </row>
    <row r="347" spans="1:4" ht="12" customHeight="1">
      <c r="A347" s="3" t="s">
        <v>205</v>
      </c>
      <c r="B347" s="5" t="s">
        <v>134</v>
      </c>
      <c r="C347" s="19"/>
      <c r="D347" s="5"/>
    </row>
    <row r="348" spans="2:4" ht="12" customHeight="1">
      <c r="B348" s="5" t="s">
        <v>135</v>
      </c>
      <c r="C348" s="19"/>
      <c r="D348" s="5"/>
    </row>
    <row r="349" spans="1:4" ht="12" customHeight="1">
      <c r="A349" s="44" t="s">
        <v>206</v>
      </c>
      <c r="B349" s="45"/>
      <c r="C349" s="46"/>
      <c r="D349" s="46"/>
    </row>
    <row r="350" spans="1:4" ht="12" customHeight="1">
      <c r="A350" s="44" t="s">
        <v>261</v>
      </c>
      <c r="B350" s="45"/>
      <c r="C350" s="46"/>
      <c r="D350" s="46"/>
    </row>
    <row r="351" spans="1:4" ht="12" customHeight="1">
      <c r="A351" s="59"/>
      <c r="B351" s="60"/>
      <c r="C351" s="61" t="s">
        <v>0</v>
      </c>
      <c r="D351" s="62" t="s">
        <v>1</v>
      </c>
    </row>
    <row r="352" spans="1:4" ht="12" customHeight="1">
      <c r="A352" s="63" t="s">
        <v>142</v>
      </c>
      <c r="B352" s="64" t="s">
        <v>2</v>
      </c>
      <c r="C352" s="61" t="s">
        <v>3</v>
      </c>
      <c r="D352" s="62" t="s">
        <v>131</v>
      </c>
    </row>
    <row r="353" spans="1:4" ht="12" customHeight="1">
      <c r="A353" s="63"/>
      <c r="B353" s="64"/>
      <c r="C353" s="61" t="s">
        <v>156</v>
      </c>
      <c r="D353" s="62" t="s">
        <v>156</v>
      </c>
    </row>
    <row r="354" spans="1:4" ht="12" customHeight="1">
      <c r="A354" s="3" t="s">
        <v>148</v>
      </c>
      <c r="B354" s="3" t="s">
        <v>222</v>
      </c>
      <c r="C354" s="7">
        <v>41.658</v>
      </c>
      <c r="D354" s="7">
        <v>5.769</v>
      </c>
    </row>
    <row r="355" spans="2:4" ht="12" customHeight="1">
      <c r="B355" s="3" t="s">
        <v>107</v>
      </c>
      <c r="C355" s="6">
        <v>157.401</v>
      </c>
      <c r="D355" s="7">
        <v>93.856</v>
      </c>
    </row>
    <row r="356" spans="2:4" ht="12" customHeight="1">
      <c r="B356" s="3" t="s">
        <v>66</v>
      </c>
      <c r="C356" s="7">
        <v>192.528</v>
      </c>
      <c r="D356" s="7">
        <v>163.551</v>
      </c>
    </row>
    <row r="357" spans="2:4" ht="12" customHeight="1">
      <c r="B357" s="3" t="s">
        <v>259</v>
      </c>
      <c r="C357" s="7">
        <v>24.697</v>
      </c>
      <c r="D357" s="7">
        <v>14.665</v>
      </c>
    </row>
    <row r="358" spans="2:4" ht="12" customHeight="1">
      <c r="B358" s="3" t="s">
        <v>46</v>
      </c>
      <c r="C358" s="7">
        <v>162.424</v>
      </c>
      <c r="D358" s="7">
        <v>207.143</v>
      </c>
    </row>
    <row r="359" spans="2:4" ht="12" customHeight="1">
      <c r="B359" s="3" t="s">
        <v>14</v>
      </c>
      <c r="C359" s="7">
        <v>1414.056</v>
      </c>
      <c r="D359" s="7">
        <v>1077.164</v>
      </c>
    </row>
    <row r="360" spans="2:4" ht="12" customHeight="1">
      <c r="B360" s="3" t="s">
        <v>108</v>
      </c>
      <c r="C360" s="7">
        <v>69.44</v>
      </c>
      <c r="D360" s="7">
        <v>2.358</v>
      </c>
    </row>
    <row r="361" spans="2:4" ht="12" customHeight="1">
      <c r="B361" s="3" t="s">
        <v>87</v>
      </c>
      <c r="C361" s="7">
        <v>56.516</v>
      </c>
      <c r="D361" s="7"/>
    </row>
    <row r="362" spans="2:4" ht="12" customHeight="1">
      <c r="B362" s="3" t="s">
        <v>257</v>
      </c>
      <c r="C362" s="7">
        <v>276.546</v>
      </c>
      <c r="D362" s="7">
        <v>198.197</v>
      </c>
    </row>
    <row r="363" spans="2:4" ht="12" customHeight="1">
      <c r="B363" s="3" t="s">
        <v>52</v>
      </c>
      <c r="C363" s="7">
        <v>512.955</v>
      </c>
      <c r="D363" s="7">
        <v>344.732</v>
      </c>
    </row>
    <row r="364" spans="2:4" ht="12" customHeight="1">
      <c r="B364" s="3" t="s">
        <v>151</v>
      </c>
      <c r="C364" s="6">
        <v>62.544</v>
      </c>
      <c r="D364" s="7">
        <v>36.897</v>
      </c>
    </row>
    <row r="365" spans="2:4" ht="12" customHeight="1">
      <c r="B365" s="16" t="s">
        <v>53</v>
      </c>
      <c r="C365" s="17">
        <v>1585.683</v>
      </c>
      <c r="D365" s="7">
        <v>30.522</v>
      </c>
    </row>
    <row r="366" spans="2:4" ht="12" customHeight="1">
      <c r="B366" s="3" t="s">
        <v>54</v>
      </c>
      <c r="C366" s="7">
        <v>180.027</v>
      </c>
      <c r="D366" s="7">
        <v>125.6</v>
      </c>
    </row>
    <row r="367" spans="1:4" ht="12" customHeight="1">
      <c r="A367" s="16"/>
      <c r="B367" s="3" t="s">
        <v>258</v>
      </c>
      <c r="C367" s="7">
        <v>133.525</v>
      </c>
      <c r="D367" s="17">
        <v>55.697</v>
      </c>
    </row>
    <row r="368" spans="1:4" ht="12" customHeight="1">
      <c r="A368" s="16"/>
      <c r="B368" s="3" t="s">
        <v>291</v>
      </c>
      <c r="C368" s="7">
        <v>52.313</v>
      </c>
      <c r="D368" s="17">
        <v>4.395</v>
      </c>
    </row>
    <row r="369" spans="2:4" ht="12" customHeight="1">
      <c r="B369" s="3" t="s">
        <v>230</v>
      </c>
      <c r="C369" s="7">
        <v>104.59</v>
      </c>
      <c r="D369" s="7"/>
    </row>
    <row r="370" spans="2:4" ht="12" customHeight="1">
      <c r="B370" s="3" t="s">
        <v>21</v>
      </c>
      <c r="C370" s="7">
        <v>19808.557</v>
      </c>
      <c r="D370" s="7">
        <v>12579.951</v>
      </c>
    </row>
    <row r="371" spans="2:4" ht="12" customHeight="1">
      <c r="B371" s="3" t="s">
        <v>79</v>
      </c>
      <c r="C371" s="7">
        <v>64.935</v>
      </c>
      <c r="D371" s="7">
        <v>50.764</v>
      </c>
    </row>
    <row r="372" spans="2:4" ht="12" customHeight="1">
      <c r="B372" s="3" t="s">
        <v>209</v>
      </c>
      <c r="C372" s="7">
        <v>131.964</v>
      </c>
      <c r="D372" s="7">
        <v>88.673</v>
      </c>
    </row>
    <row r="373" ht="6" customHeight="1">
      <c r="C373" s="7"/>
    </row>
    <row r="374" spans="1:4" ht="12" customHeight="1">
      <c r="A374" s="1" t="s">
        <v>111</v>
      </c>
      <c r="C374" s="4">
        <f>SUM(C375:C430)</f>
        <v>224100</v>
      </c>
      <c r="D374" s="12">
        <f>SUM(D375:D430)</f>
        <v>138601</v>
      </c>
    </row>
    <row r="375" spans="1:4" ht="12" customHeight="1">
      <c r="A375" s="25"/>
      <c r="B375" s="16" t="s">
        <v>112</v>
      </c>
      <c r="C375" s="17">
        <v>18</v>
      </c>
      <c r="D375" s="6"/>
    </row>
    <row r="376" spans="1:4" ht="12" customHeight="1">
      <c r="A376" s="16"/>
      <c r="B376" s="34" t="s">
        <v>58</v>
      </c>
      <c r="C376" s="17">
        <v>849</v>
      </c>
      <c r="D376" s="17">
        <v>293</v>
      </c>
    </row>
    <row r="377" spans="2:4" ht="12" customHeight="1">
      <c r="B377" s="3" t="s">
        <v>34</v>
      </c>
      <c r="C377" s="7">
        <v>38</v>
      </c>
      <c r="D377" s="7">
        <v>97</v>
      </c>
    </row>
    <row r="378" spans="2:4" ht="12" customHeight="1">
      <c r="B378" s="3" t="s">
        <v>59</v>
      </c>
      <c r="C378" s="7">
        <v>50</v>
      </c>
      <c r="D378" s="7">
        <v>12</v>
      </c>
    </row>
    <row r="379" spans="2:4" ht="12" customHeight="1">
      <c r="B379" s="5" t="s">
        <v>60</v>
      </c>
      <c r="C379" s="7">
        <v>6667</v>
      </c>
      <c r="D379" s="7">
        <v>5128</v>
      </c>
    </row>
    <row r="380" spans="2:4" ht="12" customHeight="1">
      <c r="B380" s="5" t="s">
        <v>35</v>
      </c>
      <c r="C380" s="7">
        <v>16234</v>
      </c>
      <c r="D380" s="7">
        <v>9486</v>
      </c>
    </row>
    <row r="381" spans="2:4" ht="12" customHeight="1">
      <c r="B381" s="3" t="s">
        <v>5</v>
      </c>
      <c r="C381" s="7">
        <v>3321</v>
      </c>
      <c r="D381" s="7">
        <v>1257</v>
      </c>
    </row>
    <row r="382" spans="2:4" ht="12" customHeight="1">
      <c r="B382" s="3" t="s">
        <v>114</v>
      </c>
      <c r="C382" s="7"/>
      <c r="D382" s="7">
        <v>13</v>
      </c>
    </row>
    <row r="383" spans="2:4" ht="12" customHeight="1">
      <c r="B383" s="3" t="s">
        <v>140</v>
      </c>
      <c r="C383" s="7">
        <v>7</v>
      </c>
      <c r="D383" s="6"/>
    </row>
    <row r="384" spans="2:4" ht="12" customHeight="1">
      <c r="B384" s="5" t="s">
        <v>6</v>
      </c>
      <c r="C384" s="7">
        <v>23162</v>
      </c>
      <c r="D384" s="7">
        <v>16757</v>
      </c>
    </row>
    <row r="385" spans="2:4" ht="12" customHeight="1">
      <c r="B385" s="5" t="s">
        <v>8</v>
      </c>
      <c r="C385" s="7">
        <v>29119</v>
      </c>
      <c r="D385" s="7">
        <v>15189</v>
      </c>
    </row>
    <row r="386" spans="2:4" ht="12" customHeight="1">
      <c r="B386" s="3" t="s">
        <v>116</v>
      </c>
      <c r="C386" s="7">
        <v>8</v>
      </c>
      <c r="D386" s="7"/>
    </row>
    <row r="387" spans="2:4" ht="12" customHeight="1">
      <c r="B387" s="3" t="s">
        <v>63</v>
      </c>
      <c r="C387" s="7">
        <v>107</v>
      </c>
      <c r="D387" s="7">
        <v>83</v>
      </c>
    </row>
    <row r="388" spans="2:4" ht="12" customHeight="1">
      <c r="B388" s="5" t="s">
        <v>37</v>
      </c>
      <c r="C388" s="7">
        <v>12488</v>
      </c>
      <c r="D388" s="7">
        <v>10497</v>
      </c>
    </row>
    <row r="389" spans="1:4" ht="12" customHeight="1">
      <c r="A389" s="16"/>
      <c r="B389" s="34" t="s">
        <v>9</v>
      </c>
      <c r="C389" s="17">
        <v>16221</v>
      </c>
      <c r="D389" s="17">
        <v>11698</v>
      </c>
    </row>
    <row r="390" spans="2:4" ht="12" customHeight="1">
      <c r="B390" s="5" t="s">
        <v>40</v>
      </c>
      <c r="C390" s="7">
        <v>419</v>
      </c>
      <c r="D390" s="7">
        <v>30</v>
      </c>
    </row>
    <row r="391" spans="2:4" ht="12" customHeight="1">
      <c r="B391" s="5" t="s">
        <v>64</v>
      </c>
      <c r="C391" s="7">
        <v>3</v>
      </c>
      <c r="D391" s="7">
        <v>32</v>
      </c>
    </row>
    <row r="392" spans="2:4" ht="12" customHeight="1">
      <c r="B392" s="3" t="s">
        <v>65</v>
      </c>
      <c r="C392" s="7">
        <v>971</v>
      </c>
      <c r="D392" s="7">
        <v>4604</v>
      </c>
    </row>
    <row r="393" spans="1:4" ht="12" customHeight="1">
      <c r="A393" s="16"/>
      <c r="B393" s="16" t="s">
        <v>117</v>
      </c>
      <c r="C393" s="17">
        <v>284</v>
      </c>
      <c r="D393" s="17">
        <v>260</v>
      </c>
    </row>
    <row r="394" spans="2:4" ht="12" customHeight="1">
      <c r="B394" s="5" t="s">
        <v>41</v>
      </c>
      <c r="C394" s="7">
        <v>4983</v>
      </c>
      <c r="D394" s="7">
        <v>3868</v>
      </c>
    </row>
    <row r="395" spans="2:4" ht="12" customHeight="1">
      <c r="B395" s="5" t="s">
        <v>42</v>
      </c>
      <c r="C395" s="7">
        <v>622</v>
      </c>
      <c r="D395" s="7">
        <v>523</v>
      </c>
    </row>
    <row r="396" spans="2:4" ht="12" customHeight="1">
      <c r="B396" s="5" t="s">
        <v>11</v>
      </c>
      <c r="C396" s="7">
        <v>4005</v>
      </c>
      <c r="D396" s="7">
        <v>2793</v>
      </c>
    </row>
    <row r="397" spans="2:4" ht="12" customHeight="1">
      <c r="B397" s="3" t="s">
        <v>12</v>
      </c>
      <c r="C397" s="7">
        <v>689</v>
      </c>
      <c r="D397" s="7">
        <v>292</v>
      </c>
    </row>
    <row r="398" spans="2:4" ht="12" customHeight="1">
      <c r="B398" s="5" t="s">
        <v>107</v>
      </c>
      <c r="C398" s="7">
        <v>47</v>
      </c>
      <c r="D398" s="6"/>
    </row>
    <row r="399" spans="2:4" ht="12" customHeight="1">
      <c r="B399" s="3" t="s">
        <v>119</v>
      </c>
      <c r="C399" s="7">
        <v>31</v>
      </c>
      <c r="D399" s="7">
        <v>16</v>
      </c>
    </row>
    <row r="400" spans="2:4" ht="12" customHeight="1">
      <c r="B400" s="5" t="s">
        <v>13</v>
      </c>
      <c r="C400" s="7">
        <v>42036</v>
      </c>
      <c r="D400" s="7">
        <v>92</v>
      </c>
    </row>
    <row r="401" spans="2:4" ht="12" customHeight="1">
      <c r="B401" s="3" t="s">
        <v>66</v>
      </c>
      <c r="C401" s="7">
        <v>188</v>
      </c>
      <c r="D401" s="7">
        <v>146</v>
      </c>
    </row>
    <row r="402" spans="2:4" ht="12" customHeight="1">
      <c r="B402" s="3" t="s">
        <v>86</v>
      </c>
      <c r="C402" s="7">
        <v>6</v>
      </c>
      <c r="D402" s="7"/>
    </row>
    <row r="403" spans="2:4" ht="12" customHeight="1" thickBot="1">
      <c r="B403" s="3" t="s">
        <v>46</v>
      </c>
      <c r="C403" s="7">
        <v>171</v>
      </c>
      <c r="D403" s="7">
        <v>17</v>
      </c>
    </row>
    <row r="404" spans="1:4" ht="12" customHeight="1">
      <c r="A404" s="36" t="s">
        <v>132</v>
      </c>
      <c r="B404" s="37" t="s">
        <v>133</v>
      </c>
      <c r="C404" s="38"/>
      <c r="D404" s="39" t="s">
        <v>136</v>
      </c>
    </row>
    <row r="405" spans="1:4" ht="12" customHeight="1">
      <c r="A405" s="3" t="s">
        <v>205</v>
      </c>
      <c r="B405" s="5" t="s">
        <v>134</v>
      </c>
      <c r="C405" s="19"/>
      <c r="D405" s="5"/>
    </row>
    <row r="406" spans="2:4" ht="12" customHeight="1">
      <c r="B406" s="5" t="s">
        <v>135</v>
      </c>
      <c r="C406" s="19"/>
      <c r="D406" s="5"/>
    </row>
    <row r="407" spans="1:4" ht="12" customHeight="1">
      <c r="A407" s="44" t="s">
        <v>206</v>
      </c>
      <c r="B407" s="45"/>
      <c r="C407" s="46"/>
      <c r="D407" s="46"/>
    </row>
    <row r="408" spans="1:4" ht="12" customHeight="1">
      <c r="A408" s="44" t="s">
        <v>261</v>
      </c>
      <c r="B408" s="45"/>
      <c r="C408" s="46"/>
      <c r="D408" s="46"/>
    </row>
    <row r="409" spans="1:4" ht="12" customHeight="1">
      <c r="A409" s="59"/>
      <c r="B409" s="60"/>
      <c r="C409" s="61" t="s">
        <v>0</v>
      </c>
      <c r="D409" s="62" t="s">
        <v>1</v>
      </c>
    </row>
    <row r="410" spans="1:4" ht="12" customHeight="1">
      <c r="A410" s="63" t="s">
        <v>142</v>
      </c>
      <c r="B410" s="64" t="s">
        <v>2</v>
      </c>
      <c r="C410" s="61" t="s">
        <v>3</v>
      </c>
      <c r="D410" s="62" t="s">
        <v>131</v>
      </c>
    </row>
    <row r="411" spans="1:4" ht="12" customHeight="1">
      <c r="A411" s="63"/>
      <c r="B411" s="64"/>
      <c r="C411" s="61" t="s">
        <v>156</v>
      </c>
      <c r="D411" s="62" t="s">
        <v>156</v>
      </c>
    </row>
    <row r="412" spans="1:4" ht="12" customHeight="1">
      <c r="A412" s="3" t="s">
        <v>149</v>
      </c>
      <c r="B412" s="3" t="s">
        <v>292</v>
      </c>
      <c r="C412" s="7">
        <v>23</v>
      </c>
      <c r="D412" s="7">
        <v>7</v>
      </c>
    </row>
    <row r="413" spans="2:4" ht="12" customHeight="1">
      <c r="B413" s="5" t="s">
        <v>14</v>
      </c>
      <c r="C413" s="7">
        <v>8065</v>
      </c>
      <c r="D413" s="7">
        <v>5698</v>
      </c>
    </row>
    <row r="414" spans="2:4" ht="12" customHeight="1">
      <c r="B414" s="3" t="s">
        <v>139</v>
      </c>
      <c r="C414" s="7">
        <v>245</v>
      </c>
      <c r="D414" s="6">
        <v>45</v>
      </c>
    </row>
    <row r="415" spans="2:4" ht="12" customHeight="1">
      <c r="B415" s="3" t="s">
        <v>122</v>
      </c>
      <c r="C415" s="7">
        <v>106</v>
      </c>
      <c r="D415" s="7">
        <v>48</v>
      </c>
    </row>
    <row r="416" spans="2:4" ht="12" customHeight="1">
      <c r="B416" s="5" t="s">
        <v>52</v>
      </c>
      <c r="C416" s="7">
        <v>1218</v>
      </c>
      <c r="D416" s="7">
        <v>874</v>
      </c>
    </row>
    <row r="417" spans="2:4" ht="12" customHeight="1">
      <c r="B417" s="5" t="s">
        <v>194</v>
      </c>
      <c r="C417" s="7">
        <v>203</v>
      </c>
      <c r="D417" s="6">
        <v>72</v>
      </c>
    </row>
    <row r="418" spans="1:4" ht="12" customHeight="1">
      <c r="A418" s="16"/>
      <c r="B418" s="3" t="s">
        <v>28</v>
      </c>
      <c r="C418" s="7">
        <v>118</v>
      </c>
      <c r="D418" s="6">
        <v>91</v>
      </c>
    </row>
    <row r="419" spans="2:4" ht="12" customHeight="1">
      <c r="B419" s="16" t="s">
        <v>67</v>
      </c>
      <c r="C419" s="17">
        <v>1347</v>
      </c>
      <c r="D419" s="17">
        <v>743</v>
      </c>
    </row>
    <row r="420" spans="2:4" ht="12" customHeight="1">
      <c r="B420" s="3" t="s">
        <v>151</v>
      </c>
      <c r="C420" s="7">
        <v>4</v>
      </c>
      <c r="D420" s="6"/>
    </row>
    <row r="421" spans="2:4" ht="12" customHeight="1">
      <c r="B421" s="5" t="s">
        <v>53</v>
      </c>
      <c r="C421" s="7">
        <v>3811</v>
      </c>
      <c r="D421" s="7">
        <v>613</v>
      </c>
    </row>
    <row r="422" spans="1:4" ht="12" customHeight="1">
      <c r="A422" s="16"/>
      <c r="B422" s="16" t="s">
        <v>55</v>
      </c>
      <c r="C422" s="17">
        <v>1495</v>
      </c>
      <c r="D422" s="17">
        <v>899</v>
      </c>
    </row>
    <row r="423" spans="1:4" ht="12" customHeight="1">
      <c r="A423" s="16"/>
      <c r="B423" s="16" t="s">
        <v>260</v>
      </c>
      <c r="C423" s="17"/>
      <c r="D423" s="17">
        <v>54</v>
      </c>
    </row>
    <row r="424" spans="2:4" ht="12" customHeight="1">
      <c r="B424" s="3" t="s">
        <v>57</v>
      </c>
      <c r="C424" s="7">
        <v>2721</v>
      </c>
      <c r="D424" s="7">
        <v>2913</v>
      </c>
    </row>
    <row r="425" spans="2:4" ht="12" customHeight="1">
      <c r="B425" s="5" t="s">
        <v>152</v>
      </c>
      <c r="C425" s="7">
        <v>77</v>
      </c>
      <c r="D425" s="7">
        <v>29</v>
      </c>
    </row>
    <row r="426" spans="2:4" ht="12" customHeight="1">
      <c r="B426" s="5" t="s">
        <v>126</v>
      </c>
      <c r="C426" s="7">
        <v>15</v>
      </c>
      <c r="D426" s="6"/>
    </row>
    <row r="427" spans="2:4" ht="12" customHeight="1">
      <c r="B427" s="5" t="s">
        <v>21</v>
      </c>
      <c r="C427" s="7">
        <v>39554</v>
      </c>
      <c r="D427" s="7">
        <v>41733</v>
      </c>
    </row>
    <row r="428" spans="2:4" ht="12" customHeight="1">
      <c r="B428" s="5" t="s">
        <v>68</v>
      </c>
      <c r="C428" s="7">
        <v>2104</v>
      </c>
      <c r="D428" s="7">
        <v>1368</v>
      </c>
    </row>
    <row r="429" spans="2:4" ht="12" customHeight="1">
      <c r="B429" s="3" t="s">
        <v>128</v>
      </c>
      <c r="C429" s="7">
        <v>224</v>
      </c>
      <c r="D429" s="7">
        <v>184</v>
      </c>
    </row>
    <row r="430" spans="2:4" ht="12" customHeight="1" thickBot="1">
      <c r="B430" s="3" t="s">
        <v>209</v>
      </c>
      <c r="C430" s="6">
        <v>26</v>
      </c>
      <c r="D430" s="7">
        <v>47</v>
      </c>
    </row>
    <row r="431" spans="1:4" ht="12" customHeight="1" thickBot="1" thickTop="1">
      <c r="A431" s="20" t="s">
        <v>130</v>
      </c>
      <c r="B431" s="21"/>
      <c r="C431" s="22">
        <f>+C6+C21+C31+C80+C84+C151+C192+C199+C244+C276+C307+C322+C374</f>
        <v>1424226.7230000002</v>
      </c>
      <c r="D431" s="22">
        <f>+D6+D21+D31+D80+D84+D151+D192+D199+D244+D276+D307+D322+D374</f>
        <v>834670.8169999999</v>
      </c>
    </row>
    <row r="432" spans="1:4" ht="12" customHeight="1">
      <c r="A432" s="47" t="s">
        <v>293</v>
      </c>
      <c r="B432" s="48"/>
      <c r="C432" s="49"/>
      <c r="D432" s="49"/>
    </row>
    <row r="433" spans="1:4" ht="12" customHeight="1">
      <c r="A433" s="3" t="s">
        <v>132</v>
      </c>
      <c r="B433" s="5" t="s">
        <v>133</v>
      </c>
      <c r="C433" s="19"/>
      <c r="D433" s="8"/>
    </row>
    <row r="434" spans="1:4" ht="12" customHeight="1">
      <c r="A434" s="3" t="s">
        <v>205</v>
      </c>
      <c r="B434" s="5" t="s">
        <v>134</v>
      </c>
      <c r="C434" s="19"/>
      <c r="D434" s="5"/>
    </row>
    <row r="435" spans="2:4" ht="12" customHeight="1">
      <c r="B435" s="5" t="s">
        <v>135</v>
      </c>
      <c r="C435" s="19"/>
      <c r="D435" s="5"/>
    </row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</sheetData>
  <sheetProtection/>
  <printOptions/>
  <pageMargins left="0.984251968503937" right="0.984251968503937" top="1.3474015748031496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8"/>
  <sheetViews>
    <sheetView zoomScalePageLayoutView="0" workbookViewId="0" topLeftCell="A437">
      <selection activeCell="D457" sqref="D457"/>
    </sheetView>
  </sheetViews>
  <sheetFormatPr defaultColWidth="11.421875" defaultRowHeight="12.75"/>
  <cols>
    <col min="1" max="1" width="17.28125" style="3" customWidth="1"/>
    <col min="2" max="2" width="19.140625" style="3" customWidth="1"/>
    <col min="3" max="3" width="20.140625" style="2" customWidth="1"/>
    <col min="4" max="4" width="20.00390625" style="2" customWidth="1"/>
  </cols>
  <sheetData>
    <row r="1" spans="1:4" ht="12.75">
      <c r="A1" s="44" t="s">
        <v>206</v>
      </c>
      <c r="B1" s="45"/>
      <c r="C1" s="46"/>
      <c r="D1" s="46"/>
    </row>
    <row r="2" spans="1:4" ht="12.75">
      <c r="A2" s="44" t="s">
        <v>294</v>
      </c>
      <c r="B2" s="45"/>
      <c r="C2" s="46"/>
      <c r="D2" s="46"/>
    </row>
    <row r="3" spans="1:4" ht="12.75">
      <c r="A3" s="59"/>
      <c r="B3" s="60"/>
      <c r="C3" s="61" t="s">
        <v>0</v>
      </c>
      <c r="D3" s="62" t="s">
        <v>1</v>
      </c>
    </row>
    <row r="4" spans="1:4" ht="12.75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.75">
      <c r="A5" s="63"/>
      <c r="B5" s="64"/>
      <c r="C5" s="61" t="s">
        <v>156</v>
      </c>
      <c r="D5" s="62" t="s">
        <v>156</v>
      </c>
    </row>
    <row r="6" spans="1:4" ht="12.75">
      <c r="A6" s="1" t="s">
        <v>4</v>
      </c>
      <c r="B6" s="1"/>
      <c r="C6" s="4">
        <f>SUM(C7:C21)</f>
        <v>6664.42</v>
      </c>
      <c r="D6" s="4">
        <f>SUM(D7:D21)</f>
        <v>3373.85196</v>
      </c>
    </row>
    <row r="7" spans="1:4" ht="12.75">
      <c r="A7" s="1"/>
      <c r="B7" s="3" t="s">
        <v>8</v>
      </c>
      <c r="C7" s="7">
        <v>3711.21</v>
      </c>
      <c r="D7" s="7">
        <v>1866.825</v>
      </c>
    </row>
    <row r="8" spans="1:4" ht="12.75">
      <c r="A8" s="1"/>
      <c r="B8" s="3" t="s">
        <v>35</v>
      </c>
      <c r="C8" s="7">
        <v>57.66</v>
      </c>
      <c r="D8" s="7">
        <v>29.43</v>
      </c>
    </row>
    <row r="9" spans="1:4" ht="12.75">
      <c r="A9" s="1"/>
      <c r="B9" s="3" t="s">
        <v>295</v>
      </c>
      <c r="C9" s="7">
        <v>95.61</v>
      </c>
      <c r="D9" s="7">
        <v>49.65</v>
      </c>
    </row>
    <row r="10" spans="1:4" ht="12.75">
      <c r="A10" s="1"/>
      <c r="B10" s="3" t="s">
        <v>21</v>
      </c>
      <c r="C10" s="7">
        <v>1141.22</v>
      </c>
      <c r="D10" s="7">
        <v>629.419</v>
      </c>
    </row>
    <row r="11" spans="1:4" ht="12.75">
      <c r="A11" s="1"/>
      <c r="B11" s="3" t="s">
        <v>14</v>
      </c>
      <c r="C11" s="7">
        <v>210.2</v>
      </c>
      <c r="D11" s="7">
        <v>105.17</v>
      </c>
    </row>
    <row r="12" spans="1:4" ht="12.75">
      <c r="A12" s="1"/>
      <c r="B12" s="3" t="s">
        <v>19</v>
      </c>
      <c r="C12" s="7">
        <v>294.15</v>
      </c>
      <c r="D12" s="7">
        <v>152.73</v>
      </c>
    </row>
    <row r="13" spans="1:4" ht="12.75">
      <c r="A13" s="1"/>
      <c r="B13" s="3" t="s">
        <v>235</v>
      </c>
      <c r="C13" s="7">
        <v>166.18</v>
      </c>
      <c r="D13" s="7">
        <v>82.36</v>
      </c>
    </row>
    <row r="14" spans="1:4" ht="12.75">
      <c r="A14" s="1"/>
      <c r="B14" s="3" t="s">
        <v>11</v>
      </c>
      <c r="C14" s="7">
        <v>85.89</v>
      </c>
      <c r="D14" s="7">
        <v>46.52</v>
      </c>
    </row>
    <row r="15" spans="1:4" ht="12.75">
      <c r="A15" s="1"/>
      <c r="B15" s="3" t="s">
        <v>20</v>
      </c>
      <c r="C15" s="7">
        <v>485.17</v>
      </c>
      <c r="D15" s="7">
        <v>207.83</v>
      </c>
    </row>
    <row r="16" spans="1:4" ht="12.75">
      <c r="A16" s="1"/>
      <c r="B16" s="3" t="s">
        <v>10</v>
      </c>
      <c r="C16" s="7">
        <v>189</v>
      </c>
      <c r="D16" s="7">
        <f>SUM(C16*0.518)</f>
        <v>97.902</v>
      </c>
    </row>
    <row r="17" spans="1:4" ht="12.75">
      <c r="A17" s="1"/>
      <c r="B17" s="3" t="s">
        <v>296</v>
      </c>
      <c r="C17" s="7">
        <v>19.22</v>
      </c>
      <c r="D17" s="7">
        <f>SUM(C17*0.518)</f>
        <v>9.95596</v>
      </c>
    </row>
    <row r="18" spans="1:4" ht="12.75">
      <c r="A18" s="1"/>
      <c r="B18" s="3" t="s">
        <v>22</v>
      </c>
      <c r="C18" s="7">
        <v>109.75</v>
      </c>
      <c r="D18" s="7">
        <v>53.65</v>
      </c>
    </row>
    <row r="19" spans="1:4" ht="12.75">
      <c r="A19" s="1"/>
      <c r="B19" s="3" t="s">
        <v>230</v>
      </c>
      <c r="C19" s="7">
        <v>69.41</v>
      </c>
      <c r="D19" s="7">
        <v>31.13</v>
      </c>
    </row>
    <row r="20" spans="1:4" ht="12.75">
      <c r="A20" s="1"/>
      <c r="B20" s="3" t="s">
        <v>43</v>
      </c>
      <c r="C20" s="7">
        <v>19</v>
      </c>
      <c r="D20" s="7">
        <v>5.7</v>
      </c>
    </row>
    <row r="21" spans="1:4" ht="12.75">
      <c r="A21" s="1"/>
      <c r="B21" s="3" t="s">
        <v>297</v>
      </c>
      <c r="C21" s="7">
        <v>10.75</v>
      </c>
      <c r="D21" s="7">
        <v>5.58</v>
      </c>
    </row>
    <row r="22" spans="1:4" ht="12.75">
      <c r="A22" s="1"/>
      <c r="C22" s="7"/>
      <c r="D22" s="7"/>
    </row>
    <row r="23" spans="1:4" ht="12.75">
      <c r="A23" s="1" t="s">
        <v>197</v>
      </c>
      <c r="C23" s="4" t="s">
        <v>204</v>
      </c>
      <c r="D23" s="4" t="s">
        <v>204</v>
      </c>
    </row>
    <row r="24" ht="12.75">
      <c r="C24" s="7"/>
    </row>
    <row r="25" spans="1:4" ht="12.75">
      <c r="A25" s="1" t="s">
        <v>298</v>
      </c>
      <c r="C25" s="4">
        <f>SUM(C26:C36)</f>
        <v>5438.745173745175</v>
      </c>
      <c r="D25" s="12">
        <f>SUM(D26:D36)</f>
        <v>2817.27</v>
      </c>
    </row>
    <row r="26" spans="2:4" ht="12.75">
      <c r="B26" s="3" t="s">
        <v>8</v>
      </c>
      <c r="C26" s="7">
        <f>SUM(D26/0.518)</f>
        <v>58.78378378378378</v>
      </c>
      <c r="D26" s="2">
        <v>30.45</v>
      </c>
    </row>
    <row r="27" spans="2:4" ht="12.75">
      <c r="B27" s="3" t="s">
        <v>21</v>
      </c>
      <c r="C27" s="7">
        <f aca="true" t="shared" si="0" ref="C27:C36">SUM(D27/0.518)</f>
        <v>2557.2972972972975</v>
      </c>
      <c r="D27" s="2">
        <v>1324.68</v>
      </c>
    </row>
    <row r="28" spans="2:4" ht="12.75">
      <c r="B28" s="3" t="s">
        <v>14</v>
      </c>
      <c r="C28" s="7">
        <f t="shared" si="0"/>
        <v>107.89575289575289</v>
      </c>
      <c r="D28" s="2">
        <v>55.89</v>
      </c>
    </row>
    <row r="29" spans="2:4" ht="12.75">
      <c r="B29" s="3" t="s">
        <v>72</v>
      </c>
      <c r="C29" s="7">
        <f t="shared" si="0"/>
        <v>264.65250965250965</v>
      </c>
      <c r="D29" s="2">
        <v>137.09</v>
      </c>
    </row>
    <row r="30" spans="2:4" ht="12.75">
      <c r="B30" s="3" t="s">
        <v>12</v>
      </c>
      <c r="C30" s="7">
        <f t="shared" si="0"/>
        <v>124.51737451737452</v>
      </c>
      <c r="D30" s="2">
        <v>64.5</v>
      </c>
    </row>
    <row r="31" spans="2:4" ht="12.75">
      <c r="B31" s="3" t="s">
        <v>260</v>
      </c>
      <c r="C31" s="7">
        <f t="shared" si="0"/>
        <v>184.34362934362932</v>
      </c>
      <c r="D31" s="2">
        <v>95.49</v>
      </c>
    </row>
    <row r="32" spans="2:4" ht="12.75">
      <c r="B32" s="3" t="s">
        <v>71</v>
      </c>
      <c r="C32" s="7">
        <f t="shared" si="0"/>
        <v>127.93436293436292</v>
      </c>
      <c r="D32" s="2">
        <v>66.27</v>
      </c>
    </row>
    <row r="33" spans="2:4" ht="12.75">
      <c r="B33" s="3" t="s">
        <v>32</v>
      </c>
      <c r="C33" s="7">
        <f t="shared" si="0"/>
        <v>104.38223938223938</v>
      </c>
      <c r="D33" s="2">
        <v>54.07</v>
      </c>
    </row>
    <row r="34" spans="2:4" ht="12.75">
      <c r="B34" s="3" t="s">
        <v>60</v>
      </c>
      <c r="C34" s="7">
        <f t="shared" si="0"/>
        <v>120.32818532818533</v>
      </c>
      <c r="D34" s="2">
        <v>62.33</v>
      </c>
    </row>
    <row r="35" spans="2:4" ht="12.75">
      <c r="B35" s="3" t="s">
        <v>31</v>
      </c>
      <c r="C35" s="7">
        <f t="shared" si="0"/>
        <v>43.72586872586872</v>
      </c>
      <c r="D35" s="2">
        <v>22.65</v>
      </c>
    </row>
    <row r="36" spans="2:4" ht="12.75">
      <c r="B36" s="3" t="s">
        <v>209</v>
      </c>
      <c r="C36" s="7">
        <f t="shared" si="0"/>
        <v>1744.88416988417</v>
      </c>
      <c r="D36" s="2">
        <v>903.85</v>
      </c>
    </row>
    <row r="37" ht="12.75">
      <c r="C37" s="7"/>
    </row>
    <row r="38" spans="1:4" ht="12.75">
      <c r="A38" s="1" t="s">
        <v>23</v>
      </c>
      <c r="C38" s="10">
        <f>SUM(C40:C41)</f>
        <v>638.6100386100386</v>
      </c>
      <c r="D38" s="10">
        <f>SUM(D40:D41)</f>
        <v>45</v>
      </c>
    </row>
    <row r="39" spans="1:4" ht="12.75">
      <c r="A39" s="1"/>
      <c r="C39" s="10"/>
      <c r="D39" s="10"/>
    </row>
    <row r="40" spans="1:4" ht="12.75">
      <c r="A40" s="1"/>
      <c r="B40" s="3" t="s">
        <v>10</v>
      </c>
      <c r="C40" s="9">
        <v>600</v>
      </c>
      <c r="D40" s="9">
        <v>25</v>
      </c>
    </row>
    <row r="41" spans="1:4" ht="12.75">
      <c r="A41" s="1"/>
      <c r="B41" s="3" t="s">
        <v>28</v>
      </c>
      <c r="C41" s="6">
        <f>SUM(D41/0.518)</f>
        <v>38.61003861003861</v>
      </c>
      <c r="D41" s="9">
        <v>20</v>
      </c>
    </row>
    <row r="42" spans="3:4" ht="12.75">
      <c r="C42" s="7"/>
      <c r="D42" s="6"/>
    </row>
    <row r="43" spans="1:4" ht="12.75">
      <c r="A43" s="1" t="s">
        <v>24</v>
      </c>
      <c r="C43" s="4" t="s">
        <v>204</v>
      </c>
      <c r="D43" s="4" t="s">
        <v>204</v>
      </c>
    </row>
    <row r="44" ht="12.75">
      <c r="C44" s="9"/>
    </row>
    <row r="45" spans="1:4" ht="12.75">
      <c r="A45" s="1" t="s">
        <v>29</v>
      </c>
      <c r="C45" s="11">
        <f>SUM(C46:C92)</f>
        <v>39229.645521235514</v>
      </c>
      <c r="D45" s="11">
        <f>SUM(D46:D92)</f>
        <v>13330.495959999997</v>
      </c>
    </row>
    <row r="46" spans="2:4" ht="12.75">
      <c r="B46" s="3" t="s">
        <v>91</v>
      </c>
      <c r="C46" s="6">
        <f>SUM(D46/0.518)</f>
        <v>3187.5482625482628</v>
      </c>
      <c r="D46" s="7">
        <v>1651.15</v>
      </c>
    </row>
    <row r="47" spans="2:4" ht="12.75">
      <c r="B47" s="3" t="s">
        <v>31</v>
      </c>
      <c r="C47" s="6">
        <f>SUM(D47/0.518)</f>
        <v>3500.5791505791503</v>
      </c>
      <c r="D47" s="7">
        <v>1813.3</v>
      </c>
    </row>
    <row r="48" spans="2:4" ht="12.75">
      <c r="B48" s="3" t="s">
        <v>301</v>
      </c>
      <c r="C48" s="6">
        <f>SUM(D48/0.518)</f>
        <v>221.1196911196911</v>
      </c>
      <c r="D48" s="7">
        <v>114.54</v>
      </c>
    </row>
    <row r="49" spans="2:4" ht="12.75">
      <c r="B49" s="3" t="s">
        <v>302</v>
      </c>
      <c r="C49" s="6">
        <f>SUM(D49/0.518)</f>
        <v>516.1969111969112</v>
      </c>
      <c r="D49" s="7">
        <v>267.39</v>
      </c>
    </row>
    <row r="50" spans="2:4" ht="12.75">
      <c r="B50" s="3" t="s">
        <v>92</v>
      </c>
      <c r="C50" s="6">
        <f>SUM(D50/0.518)</f>
        <v>321.5057915057915</v>
      </c>
      <c r="D50" s="7">
        <v>166.54</v>
      </c>
    </row>
    <row r="51" spans="2:4" ht="12.75">
      <c r="B51" s="3" t="s">
        <v>35</v>
      </c>
      <c r="C51" s="6">
        <v>1257.34</v>
      </c>
      <c r="D51" s="7">
        <v>6.78</v>
      </c>
    </row>
    <row r="52" spans="2:4" ht="12.75">
      <c r="B52" s="16" t="s">
        <v>6</v>
      </c>
      <c r="C52" s="26">
        <v>189.21</v>
      </c>
      <c r="D52" s="17">
        <v>593.99</v>
      </c>
    </row>
    <row r="53" spans="2:4" ht="12.75">
      <c r="B53" s="3" t="s">
        <v>8</v>
      </c>
      <c r="C53" s="6">
        <v>1528.13</v>
      </c>
      <c r="D53" s="7">
        <v>135.11</v>
      </c>
    </row>
    <row r="54" spans="2:4" ht="12.75">
      <c r="B54" s="3" t="s">
        <v>36</v>
      </c>
      <c r="C54" s="6">
        <f>SUM(D54/0.518)</f>
        <v>639.3629343629343</v>
      </c>
      <c r="D54" s="7">
        <v>331.19</v>
      </c>
    </row>
    <row r="55" spans="1:4" ht="12.75">
      <c r="A55" s="16"/>
      <c r="B55" s="3" t="s">
        <v>303</v>
      </c>
      <c r="C55" s="6">
        <f>SUM(D55/0.518)</f>
        <v>170.17374517374517</v>
      </c>
      <c r="D55" s="7">
        <v>88.15</v>
      </c>
    </row>
    <row r="56" spans="1:4" ht="12.75">
      <c r="A56" s="40" t="s">
        <v>132</v>
      </c>
      <c r="B56" s="41" t="s">
        <v>299</v>
      </c>
      <c r="C56" s="42"/>
      <c r="D56" s="42" t="s">
        <v>300</v>
      </c>
    </row>
    <row r="57" spans="1:4" ht="12.75">
      <c r="A57" s="3" t="s">
        <v>205</v>
      </c>
      <c r="B57" s="5" t="s">
        <v>134</v>
      </c>
      <c r="C57" s="8"/>
      <c r="D57" s="5"/>
    </row>
    <row r="58" spans="2:4" ht="12" customHeight="1">
      <c r="B58" s="5" t="s">
        <v>135</v>
      </c>
      <c r="C58" s="8"/>
      <c r="D58" s="5"/>
    </row>
    <row r="59" spans="1:4" ht="12.75">
      <c r="A59" s="44" t="s">
        <v>206</v>
      </c>
      <c r="B59" s="45"/>
      <c r="C59" s="46"/>
      <c r="D59" s="46"/>
    </row>
    <row r="60" spans="1:4" ht="12.75">
      <c r="A60" s="44" t="s">
        <v>294</v>
      </c>
      <c r="B60" s="45"/>
      <c r="C60" s="46"/>
      <c r="D60" s="46"/>
    </row>
    <row r="61" spans="1:4" ht="12.75">
      <c r="A61" s="59"/>
      <c r="B61" s="60"/>
      <c r="C61" s="61" t="s">
        <v>0</v>
      </c>
      <c r="D61" s="62" t="s">
        <v>1</v>
      </c>
    </row>
    <row r="62" spans="1:4" ht="12.75">
      <c r="A62" s="63" t="s">
        <v>142</v>
      </c>
      <c r="B62" s="64" t="s">
        <v>2</v>
      </c>
      <c r="C62" s="61" t="s">
        <v>3</v>
      </c>
      <c r="D62" s="62" t="s">
        <v>131</v>
      </c>
    </row>
    <row r="63" spans="1:4" ht="12.75">
      <c r="A63" s="63"/>
      <c r="B63" s="64"/>
      <c r="C63" s="61" t="s">
        <v>156</v>
      </c>
      <c r="D63" s="62" t="s">
        <v>156</v>
      </c>
    </row>
    <row r="64" spans="2:4" ht="12.75">
      <c r="B64" s="3" t="s">
        <v>220</v>
      </c>
      <c r="C64" s="6">
        <f>SUM(D64/0.518)</f>
        <v>145.98455598455598</v>
      </c>
      <c r="D64" s="7">
        <v>75.62</v>
      </c>
    </row>
    <row r="65" spans="2:4" ht="12.75">
      <c r="B65" s="3" t="s">
        <v>37</v>
      </c>
      <c r="C65" s="6">
        <v>169.91</v>
      </c>
      <c r="D65" s="7">
        <v>7.8</v>
      </c>
    </row>
    <row r="66" spans="2:4" ht="12.75">
      <c r="B66" s="3" t="s">
        <v>38</v>
      </c>
      <c r="C66" s="6">
        <f>SUM(D66/0.518)</f>
        <v>557.4131274131274</v>
      </c>
      <c r="D66" s="7">
        <v>288.74</v>
      </c>
    </row>
    <row r="67" spans="2:4" ht="12.75">
      <c r="B67" s="3" t="s">
        <v>10</v>
      </c>
      <c r="C67" s="6">
        <v>11690.92</v>
      </c>
      <c r="D67" s="7"/>
    </row>
    <row r="68" spans="2:4" ht="12.75">
      <c r="B68" s="3" t="s">
        <v>41</v>
      </c>
      <c r="C68" s="6">
        <f>SUM(D68/0.518)</f>
        <v>114.0926640926641</v>
      </c>
      <c r="D68" s="7">
        <v>59.1</v>
      </c>
    </row>
    <row r="69" spans="2:4" ht="12.75">
      <c r="B69" s="3" t="s">
        <v>304</v>
      </c>
      <c r="C69" s="6">
        <f>SUM(D69/0.518)</f>
        <v>255.05791505791507</v>
      </c>
      <c r="D69" s="7">
        <v>132.12</v>
      </c>
    </row>
    <row r="70" spans="2:4" ht="12.75">
      <c r="B70" s="3" t="s">
        <v>11</v>
      </c>
      <c r="C70" s="6">
        <v>172.25</v>
      </c>
      <c r="D70" s="7">
        <v>6.78</v>
      </c>
    </row>
    <row r="71" spans="2:4" ht="12.75">
      <c r="B71" s="3" t="s">
        <v>43</v>
      </c>
      <c r="C71" s="6">
        <f>SUM(D71/0.518)</f>
        <v>79.72972972972973</v>
      </c>
      <c r="D71" s="7">
        <v>41.3</v>
      </c>
    </row>
    <row r="72" spans="2:4" ht="12.75">
      <c r="B72" s="3" t="s">
        <v>44</v>
      </c>
      <c r="C72" s="6">
        <f>SUM(D72/0.518)</f>
        <v>1386.2741312741314</v>
      </c>
      <c r="D72" s="7">
        <v>718.09</v>
      </c>
    </row>
    <row r="73" spans="2:4" ht="12.75">
      <c r="B73" s="3" t="s">
        <v>45</v>
      </c>
      <c r="C73" s="6">
        <f>SUM(D73/0.518)</f>
        <v>173.12741312741315</v>
      </c>
      <c r="D73" s="7">
        <v>89.68</v>
      </c>
    </row>
    <row r="74" spans="2:4" ht="12.75">
      <c r="B74" s="3" t="s">
        <v>13</v>
      </c>
      <c r="C74" s="6">
        <v>1233.7</v>
      </c>
      <c r="D74" s="7">
        <v>42.02</v>
      </c>
    </row>
    <row r="75" spans="2:4" ht="12.75">
      <c r="B75" s="3" t="s">
        <v>47</v>
      </c>
      <c r="C75" s="6">
        <f>SUM(D75/0.518)</f>
        <v>4791.332046332046</v>
      </c>
      <c r="D75" s="7">
        <v>2481.91</v>
      </c>
    </row>
    <row r="76" spans="2:4" ht="12.75">
      <c r="B76" s="3" t="s">
        <v>48</v>
      </c>
      <c r="C76" s="6">
        <f>SUM(D76/0.518)</f>
        <v>207.47104247104247</v>
      </c>
      <c r="D76" s="7">
        <v>107.47</v>
      </c>
    </row>
    <row r="77" spans="2:4" ht="12.75">
      <c r="B77" s="3" t="s">
        <v>268</v>
      </c>
      <c r="C77" s="6">
        <f>SUM(D77/0.518)</f>
        <v>107.04633204633205</v>
      </c>
      <c r="D77" s="7">
        <v>55.45</v>
      </c>
    </row>
    <row r="78" spans="2:4" ht="12.75">
      <c r="B78" s="3" t="s">
        <v>305</v>
      </c>
      <c r="C78" s="6">
        <f>SUM(D78/0.518)</f>
        <v>706.988416988417</v>
      </c>
      <c r="D78" s="7">
        <v>366.22</v>
      </c>
    </row>
    <row r="79" spans="2:4" ht="12.75">
      <c r="B79" s="3" t="s">
        <v>306</v>
      </c>
      <c r="C79" s="6">
        <f aca="true" t="shared" si="1" ref="C79:C85">SUM(D79/0.518)</f>
        <v>523.6293436293437</v>
      </c>
      <c r="D79" s="7">
        <v>271.24</v>
      </c>
    </row>
    <row r="80" spans="2:4" ht="12.75">
      <c r="B80" s="3" t="s">
        <v>307</v>
      </c>
      <c r="C80" s="6">
        <f t="shared" si="1"/>
        <v>2513.5328185328185</v>
      </c>
      <c r="D80" s="7">
        <v>1302.01</v>
      </c>
    </row>
    <row r="81" spans="2:4" ht="12.75">
      <c r="B81" s="3" t="s">
        <v>237</v>
      </c>
      <c r="C81" s="6">
        <f t="shared" si="1"/>
        <v>136.50579150579148</v>
      </c>
      <c r="D81" s="7">
        <v>70.71</v>
      </c>
    </row>
    <row r="82" spans="2:4" ht="12.75">
      <c r="B82" s="3" t="s">
        <v>52</v>
      </c>
      <c r="C82" s="6">
        <f t="shared" si="1"/>
        <v>288.88030888030886</v>
      </c>
      <c r="D82" s="7">
        <v>149.64</v>
      </c>
    </row>
    <row r="83" spans="2:4" ht="12.75">
      <c r="B83" s="3" t="s">
        <v>308</v>
      </c>
      <c r="C83" s="6">
        <f t="shared" si="1"/>
        <v>267.9343629343629</v>
      </c>
      <c r="D83" s="7">
        <v>138.79</v>
      </c>
    </row>
    <row r="84" spans="2:4" ht="12.75">
      <c r="B84" s="3" t="s">
        <v>54</v>
      </c>
      <c r="C84" s="6">
        <f t="shared" si="1"/>
        <v>131.62162162162164</v>
      </c>
      <c r="D84" s="7">
        <v>68.18</v>
      </c>
    </row>
    <row r="85" spans="2:4" ht="12.75">
      <c r="B85" s="3" t="s">
        <v>94</v>
      </c>
      <c r="C85" s="6">
        <f t="shared" si="1"/>
        <v>427.027027027027</v>
      </c>
      <c r="D85" s="7">
        <v>221.2</v>
      </c>
    </row>
    <row r="86" spans="2:4" ht="12.75">
      <c r="B86" s="3" t="s">
        <v>56</v>
      </c>
      <c r="C86" s="6">
        <f>SUM(D86/0.518)</f>
        <v>661.4478764478764</v>
      </c>
      <c r="D86" s="7">
        <v>342.63</v>
      </c>
    </row>
    <row r="87" spans="2:4" ht="12.75">
      <c r="B87" s="3" t="s">
        <v>57</v>
      </c>
      <c r="C87" s="6">
        <f>SUM(D87/0.518)</f>
        <v>62.50965250965251</v>
      </c>
      <c r="D87" s="7">
        <v>32.38</v>
      </c>
    </row>
    <row r="88" spans="2:4" ht="12.75">
      <c r="B88" s="3" t="s">
        <v>310</v>
      </c>
      <c r="C88" s="6">
        <f>SUM(D88/0.518)</f>
        <v>293.3397683397683</v>
      </c>
      <c r="D88" s="7">
        <v>151.95</v>
      </c>
    </row>
    <row r="89" spans="2:4" ht="12.75">
      <c r="B89" s="3" t="s">
        <v>21</v>
      </c>
      <c r="C89" s="6">
        <v>389.22</v>
      </c>
      <c r="D89" s="7">
        <f>SUM(C89*0.518)</f>
        <v>201.61596000000003</v>
      </c>
    </row>
    <row r="90" spans="2:4" ht="12.75">
      <c r="B90" s="3" t="s">
        <v>269</v>
      </c>
      <c r="C90" s="6">
        <f>SUM(D90/0.518)</f>
        <v>112.23938223938224</v>
      </c>
      <c r="D90" s="7">
        <v>58.14</v>
      </c>
    </row>
    <row r="91" spans="2:4" ht="12.75">
      <c r="B91" s="3" t="s">
        <v>246</v>
      </c>
      <c r="C91" s="6">
        <f>SUM(D91/0.518)</f>
        <v>41.56370656370657</v>
      </c>
      <c r="D91" s="7">
        <v>21.53</v>
      </c>
    </row>
    <row r="92" spans="2:4" ht="12.75">
      <c r="B92" s="3" t="s">
        <v>209</v>
      </c>
      <c r="C92" s="6">
        <v>57.73</v>
      </c>
      <c r="D92" s="7">
        <v>660.04</v>
      </c>
    </row>
    <row r="93" spans="1:4" ht="12.75">
      <c r="A93" s="16"/>
      <c r="B93" s="16"/>
      <c r="C93" s="18"/>
      <c r="D93" s="17"/>
    </row>
    <row r="94" spans="1:4" ht="12.75">
      <c r="A94" s="1" t="s">
        <v>208</v>
      </c>
      <c r="C94" s="10">
        <f>SUM(C95:C143)</f>
        <v>63070.62973359073</v>
      </c>
      <c r="D94" s="10">
        <f>SUM(D95:D143)</f>
        <v>41047.81307999999</v>
      </c>
    </row>
    <row r="95" spans="1:4" ht="12.75">
      <c r="A95" s="1"/>
      <c r="B95" s="3" t="s">
        <v>34</v>
      </c>
      <c r="C95" s="9">
        <v>24.1</v>
      </c>
      <c r="D95" s="6">
        <v>221.18</v>
      </c>
    </row>
    <row r="96" spans="1:4" ht="12.75">
      <c r="A96" s="1"/>
      <c r="B96" s="3" t="s">
        <v>58</v>
      </c>
      <c r="C96" s="6">
        <v>4403.38</v>
      </c>
      <c r="D96" s="7">
        <f>SUM(C96*0.518)</f>
        <v>2280.95084</v>
      </c>
    </row>
    <row r="97" spans="1:4" ht="12.75">
      <c r="A97" s="1"/>
      <c r="B97" s="3" t="s">
        <v>59</v>
      </c>
      <c r="C97" s="6">
        <v>2346.94</v>
      </c>
      <c r="D97" s="6">
        <v>430.245</v>
      </c>
    </row>
    <row r="98" spans="1:4" ht="12.75">
      <c r="A98" s="1"/>
      <c r="B98" s="3" t="s">
        <v>60</v>
      </c>
      <c r="C98" s="6">
        <v>531.96</v>
      </c>
      <c r="D98" s="6">
        <v>3.292</v>
      </c>
    </row>
    <row r="99" spans="1:4" ht="12.75">
      <c r="A99" s="1"/>
      <c r="B99" s="3" t="s">
        <v>35</v>
      </c>
      <c r="C99" s="6">
        <v>894.76</v>
      </c>
      <c r="D99" s="6">
        <v>24.6</v>
      </c>
    </row>
    <row r="100" spans="1:4" ht="12.75">
      <c r="A100" s="1"/>
      <c r="B100" s="3" t="s">
        <v>5</v>
      </c>
      <c r="C100" s="6">
        <v>1225.1</v>
      </c>
      <c r="D100" s="7">
        <f>SUM(C100*0.518)</f>
        <v>634.6018</v>
      </c>
    </row>
    <row r="101" spans="1:4" ht="12.75">
      <c r="A101" s="1"/>
      <c r="B101" s="3" t="s">
        <v>6</v>
      </c>
      <c r="C101" s="6">
        <v>3865.01</v>
      </c>
      <c r="D101" s="7">
        <f>SUM(C101*0.518)</f>
        <v>2002.0751800000003</v>
      </c>
    </row>
    <row r="102" spans="1:4" ht="12.75">
      <c r="A102" s="1"/>
      <c r="B102" s="3" t="s">
        <v>170</v>
      </c>
      <c r="C102" s="6">
        <f>SUM(D102/0.518)</f>
        <v>397.1911196911197</v>
      </c>
      <c r="D102" s="6">
        <v>205.745</v>
      </c>
    </row>
    <row r="103" spans="1:4" ht="12.75">
      <c r="A103" s="1"/>
      <c r="B103" s="3" t="s">
        <v>8</v>
      </c>
      <c r="C103" s="6">
        <v>1032.64</v>
      </c>
      <c r="D103" s="6">
        <v>11.17</v>
      </c>
    </row>
    <row r="104" spans="2:4" ht="12.75">
      <c r="B104" s="3" t="s">
        <v>61</v>
      </c>
      <c r="C104" s="50">
        <v>316.01</v>
      </c>
      <c r="D104" s="31">
        <v>655.139</v>
      </c>
    </row>
    <row r="105" spans="2:4" ht="12.75">
      <c r="B105" s="3" t="s">
        <v>40</v>
      </c>
      <c r="C105" s="6">
        <v>2300.18</v>
      </c>
      <c r="D105" s="7">
        <f>SUM(C105*0.518)</f>
        <v>1191.49324</v>
      </c>
    </row>
    <row r="106" spans="2:4" ht="12.75">
      <c r="B106" s="3" t="s">
        <v>64</v>
      </c>
      <c r="C106" s="6">
        <f>SUM(D106/0.518)</f>
        <v>558.4440154440155</v>
      </c>
      <c r="D106" s="7">
        <v>289.274</v>
      </c>
    </row>
    <row r="107" spans="2:4" ht="12.75">
      <c r="B107" s="3" t="s">
        <v>65</v>
      </c>
      <c r="C107" s="6">
        <v>21.305</v>
      </c>
      <c r="D107" s="7">
        <v>2902.219</v>
      </c>
    </row>
    <row r="108" spans="2:4" ht="12.75">
      <c r="B108" s="3" t="s">
        <v>41</v>
      </c>
      <c r="C108" s="6">
        <v>817.42</v>
      </c>
      <c r="D108" s="6">
        <v>175.58</v>
      </c>
    </row>
    <row r="109" spans="2:4" ht="12.75">
      <c r="B109" s="3" t="s">
        <v>42</v>
      </c>
      <c r="C109" s="6">
        <v>996.335</v>
      </c>
      <c r="D109" s="2">
        <v>1569.5</v>
      </c>
    </row>
    <row r="110" spans="2:4" ht="12.75">
      <c r="B110" s="3" t="s">
        <v>11</v>
      </c>
      <c r="C110" s="6">
        <v>715.3</v>
      </c>
      <c r="D110" s="7">
        <v>113.76</v>
      </c>
    </row>
    <row r="111" spans="2:4" ht="12.75">
      <c r="B111" s="3" t="s">
        <v>12</v>
      </c>
      <c r="C111" s="6">
        <v>279.53</v>
      </c>
      <c r="D111" s="7">
        <f>SUM(C111*0.518)</f>
        <v>144.79654</v>
      </c>
    </row>
    <row r="112" spans="2:4" ht="12.75">
      <c r="B112" s="3" t="s">
        <v>159</v>
      </c>
      <c r="C112" s="6">
        <v>242.79</v>
      </c>
      <c r="D112" s="7">
        <f>SUM(C112*0.518)</f>
        <v>125.76522</v>
      </c>
    </row>
    <row r="113" spans="2:4" ht="12.75">
      <c r="B113" s="3" t="s">
        <v>13</v>
      </c>
      <c r="C113" s="6">
        <v>15695.197</v>
      </c>
      <c r="D113" s="6">
        <v>44.653</v>
      </c>
    </row>
    <row r="114" spans="1:4" ht="12.75">
      <c r="A114" s="40" t="s">
        <v>132</v>
      </c>
      <c r="B114" s="41" t="s">
        <v>299</v>
      </c>
      <c r="C114" s="42"/>
      <c r="D114" s="42" t="s">
        <v>300</v>
      </c>
    </row>
    <row r="115" spans="1:4" ht="12.75">
      <c r="A115" s="3" t="s">
        <v>205</v>
      </c>
      <c r="B115" s="5" t="s">
        <v>134</v>
      </c>
      <c r="C115" s="8"/>
      <c r="D115" s="5"/>
    </row>
    <row r="116" spans="2:4" ht="12.75">
      <c r="B116" s="5" t="s">
        <v>135</v>
      </c>
      <c r="C116" s="8"/>
      <c r="D116" s="5"/>
    </row>
    <row r="117" spans="1:4" ht="12.75">
      <c r="A117" s="44" t="s">
        <v>206</v>
      </c>
      <c r="B117" s="45"/>
      <c r="C117" s="46"/>
      <c r="D117" s="46"/>
    </row>
    <row r="118" spans="1:4" ht="12.75">
      <c r="A118" s="44" t="s">
        <v>294</v>
      </c>
      <c r="B118" s="45"/>
      <c r="C118" s="46"/>
      <c r="D118" s="46"/>
    </row>
    <row r="119" spans="1:4" ht="12.75">
      <c r="A119" s="59"/>
      <c r="B119" s="60"/>
      <c r="C119" s="61" t="s">
        <v>0</v>
      </c>
      <c r="D119" s="62" t="s">
        <v>1</v>
      </c>
    </row>
    <row r="120" spans="1:4" ht="12.75">
      <c r="A120" s="63" t="s">
        <v>142</v>
      </c>
      <c r="B120" s="64" t="s">
        <v>2</v>
      </c>
      <c r="C120" s="61" t="s">
        <v>3</v>
      </c>
      <c r="D120" s="62" t="s">
        <v>131</v>
      </c>
    </row>
    <row r="121" spans="1:4" ht="12.75">
      <c r="A121" s="63"/>
      <c r="B121" s="64"/>
      <c r="C121" s="61" t="s">
        <v>156</v>
      </c>
      <c r="D121" s="62" t="s">
        <v>156</v>
      </c>
    </row>
    <row r="122" spans="1:4" ht="12.75">
      <c r="A122" s="3" t="s">
        <v>153</v>
      </c>
      <c r="B122" s="3" t="s">
        <v>63</v>
      </c>
      <c r="C122" s="6">
        <f>SUM(D122/0.518)</f>
        <v>132.3050193050193</v>
      </c>
      <c r="D122" s="7">
        <v>68.534</v>
      </c>
    </row>
    <row r="123" spans="2:4" ht="12.75">
      <c r="B123" s="3" t="s">
        <v>37</v>
      </c>
      <c r="C123" s="6">
        <v>7354.67</v>
      </c>
      <c r="D123" s="6">
        <v>56.01</v>
      </c>
    </row>
    <row r="124" spans="2:4" ht="12.75">
      <c r="B124" s="3" t="s">
        <v>9</v>
      </c>
      <c r="C124" s="6">
        <v>1045.15</v>
      </c>
      <c r="D124" s="7">
        <v>72.297</v>
      </c>
    </row>
    <row r="125" spans="2:4" ht="12.75">
      <c r="B125" s="3" t="s">
        <v>10</v>
      </c>
      <c r="C125" s="6">
        <v>1138.33</v>
      </c>
      <c r="D125" s="7">
        <v>723.67</v>
      </c>
    </row>
    <row r="126" spans="2:4" ht="12.75">
      <c r="B126" s="3" t="s">
        <v>66</v>
      </c>
      <c r="C126" s="6">
        <v>587.85</v>
      </c>
      <c r="D126" s="7">
        <v>100.722</v>
      </c>
    </row>
    <row r="127" spans="2:4" ht="12.75">
      <c r="B127" s="3" t="s">
        <v>47</v>
      </c>
      <c r="C127" s="6">
        <f>SUM(D127/0.518)</f>
        <v>37.15057915057915</v>
      </c>
      <c r="D127" s="7">
        <v>19.244</v>
      </c>
    </row>
    <row r="128" spans="2:4" ht="12.75">
      <c r="B128" s="3" t="s">
        <v>14</v>
      </c>
      <c r="C128" s="6">
        <v>655.332</v>
      </c>
      <c r="D128" s="7">
        <v>742.24</v>
      </c>
    </row>
    <row r="129" spans="2:4" ht="12.75">
      <c r="B129" s="3" t="s">
        <v>122</v>
      </c>
      <c r="C129" s="6">
        <v>516.13</v>
      </c>
      <c r="D129" s="7">
        <f>SUM(C129*0.518)</f>
        <v>267.35534</v>
      </c>
    </row>
    <row r="130" spans="2:4" ht="12.75">
      <c r="B130" s="3" t="s">
        <v>52</v>
      </c>
      <c r="C130" s="6">
        <v>1338.52</v>
      </c>
      <c r="D130" s="7">
        <v>78.432</v>
      </c>
    </row>
    <row r="131" spans="2:4" ht="12.75">
      <c r="B131" s="3" t="s">
        <v>279</v>
      </c>
      <c r="C131" s="6">
        <v>407.34</v>
      </c>
      <c r="D131" s="7">
        <f>SUM(C131*0.518)</f>
        <v>211.00212</v>
      </c>
    </row>
    <row r="132" spans="2:4" ht="12.75">
      <c r="B132" s="3" t="s">
        <v>67</v>
      </c>
      <c r="C132" s="6">
        <v>301.86</v>
      </c>
      <c r="D132" s="7">
        <f>SUM(C132*0.518)</f>
        <v>156.36348</v>
      </c>
    </row>
    <row r="133" spans="2:4" ht="12.75">
      <c r="B133" s="3" t="s">
        <v>173</v>
      </c>
      <c r="C133" s="6">
        <v>7.21</v>
      </c>
      <c r="D133" s="7">
        <f>SUM(C133*0.518)</f>
        <v>3.73478</v>
      </c>
    </row>
    <row r="134" spans="2:4" ht="12.75">
      <c r="B134" s="3" t="s">
        <v>53</v>
      </c>
      <c r="C134" s="6">
        <v>2952.64</v>
      </c>
      <c r="D134" s="7">
        <f>SUM(C134*0.518)</f>
        <v>1529.46752</v>
      </c>
    </row>
    <row r="135" spans="2:4" ht="12.75">
      <c r="B135" s="3" t="s">
        <v>55</v>
      </c>
      <c r="C135" s="6">
        <v>593.94</v>
      </c>
      <c r="D135" s="6">
        <v>55.03</v>
      </c>
    </row>
    <row r="136" spans="2:4" ht="12.75">
      <c r="B136" s="3" t="s">
        <v>54</v>
      </c>
      <c r="C136" s="6">
        <v>103.66</v>
      </c>
      <c r="D136" s="7">
        <v>574.967</v>
      </c>
    </row>
    <row r="137" spans="1:4" ht="12.75">
      <c r="A137" s="16"/>
      <c r="B137" s="16" t="s">
        <v>78</v>
      </c>
      <c r="C137" s="26">
        <v>108.65</v>
      </c>
      <c r="D137" s="17">
        <v>89.549</v>
      </c>
    </row>
    <row r="138" spans="2:4" ht="12.75">
      <c r="B138" s="3" t="s">
        <v>137</v>
      </c>
      <c r="C138" s="6">
        <v>30.26</v>
      </c>
      <c r="D138" s="7">
        <f>SUM(C138*0.518)</f>
        <v>15.674680000000002</v>
      </c>
    </row>
    <row r="139" spans="2:4" ht="12.75">
      <c r="B139" s="3" t="s">
        <v>57</v>
      </c>
      <c r="C139" s="6">
        <v>6372.12</v>
      </c>
      <c r="D139" s="6">
        <v>2.6</v>
      </c>
    </row>
    <row r="140" spans="2:4" ht="12.75">
      <c r="B140" s="3" t="s">
        <v>172</v>
      </c>
      <c r="C140" s="6">
        <v>276.54</v>
      </c>
      <c r="D140" s="7">
        <f>SUM(C140*0.518)</f>
        <v>143.24772000000002</v>
      </c>
    </row>
    <row r="141" spans="2:4" ht="12.75">
      <c r="B141" s="3" t="s">
        <v>21</v>
      </c>
      <c r="C141" s="6">
        <v>1417.44</v>
      </c>
      <c r="D141" s="7">
        <v>22673.38</v>
      </c>
    </row>
    <row r="142" spans="2:4" ht="12.75">
      <c r="B142" s="3" t="s">
        <v>68</v>
      </c>
      <c r="C142" s="6">
        <v>673.09</v>
      </c>
      <c r="D142" s="7">
        <f>SUM(C142*0.518)</f>
        <v>348.66062000000005</v>
      </c>
    </row>
    <row r="143" spans="2:4" ht="12.75">
      <c r="B143" s="3" t="s">
        <v>209</v>
      </c>
      <c r="C143" s="6">
        <v>356.85</v>
      </c>
      <c r="D143" s="7">
        <v>89.592</v>
      </c>
    </row>
    <row r="144" spans="3:4" ht="12.75">
      <c r="C144" s="6"/>
      <c r="D144" s="7"/>
    </row>
    <row r="145" spans="1:4" ht="12.75">
      <c r="A145" s="1" t="s">
        <v>248</v>
      </c>
      <c r="C145" s="4">
        <f>SUM(C146:C189)</f>
        <v>271116.61899613903</v>
      </c>
      <c r="D145" s="4">
        <f>SUM(D146:D189)</f>
        <v>149169.69</v>
      </c>
    </row>
    <row r="146" spans="1:4" ht="12.75">
      <c r="A146" s="1"/>
      <c r="B146" s="3" t="s">
        <v>32</v>
      </c>
      <c r="C146" s="6">
        <f aca="true" t="shared" si="2" ref="C146:C154">SUM(D146/0.518)</f>
        <v>365.1351351351351</v>
      </c>
      <c r="D146" s="7">
        <v>189.14</v>
      </c>
    </row>
    <row r="147" spans="1:4" ht="12.75">
      <c r="A147" s="1"/>
      <c r="B147" s="3" t="s">
        <v>70</v>
      </c>
      <c r="C147" s="6">
        <f t="shared" si="2"/>
        <v>988.6872586872586</v>
      </c>
      <c r="D147" s="7">
        <v>512.14</v>
      </c>
    </row>
    <row r="148" spans="1:4" ht="12.75">
      <c r="A148" s="1"/>
      <c r="B148" s="3" t="s">
        <v>96</v>
      </c>
      <c r="C148" s="6">
        <f t="shared" si="2"/>
        <v>1323.3011583011582</v>
      </c>
      <c r="D148" s="7">
        <v>685.47</v>
      </c>
    </row>
    <row r="149" spans="1:4" ht="12.75">
      <c r="A149" s="1"/>
      <c r="B149" s="3" t="s">
        <v>60</v>
      </c>
      <c r="C149" s="6">
        <f t="shared" si="2"/>
        <v>179.8841698841699</v>
      </c>
      <c r="D149" s="7">
        <v>93.18</v>
      </c>
    </row>
    <row r="150" spans="1:4" ht="12.75">
      <c r="A150" s="1"/>
      <c r="B150" s="3" t="s">
        <v>35</v>
      </c>
      <c r="C150" s="6">
        <f t="shared" si="2"/>
        <v>3641.4864864864862</v>
      </c>
      <c r="D150" s="31">
        <v>1886.29</v>
      </c>
    </row>
    <row r="151" spans="1:4" ht="12.75">
      <c r="A151" s="1"/>
      <c r="B151" s="3" t="s">
        <v>6</v>
      </c>
      <c r="C151" s="6">
        <f t="shared" si="2"/>
        <v>2222.200772200772</v>
      </c>
      <c r="D151" s="7">
        <v>1151.1</v>
      </c>
    </row>
    <row r="152" spans="1:4" ht="12.75">
      <c r="A152" s="1"/>
      <c r="B152" s="3" t="s">
        <v>8</v>
      </c>
      <c r="C152" s="6">
        <f t="shared" si="2"/>
        <v>34791.33204633204</v>
      </c>
      <c r="D152" s="7">
        <v>18021.91</v>
      </c>
    </row>
    <row r="153" spans="1:4" ht="12.75">
      <c r="A153" s="1"/>
      <c r="B153" s="3" t="s">
        <v>185</v>
      </c>
      <c r="C153" s="50">
        <f t="shared" si="2"/>
        <v>2257.9536679536677</v>
      </c>
      <c r="D153" s="31">
        <v>1169.62</v>
      </c>
    </row>
    <row r="154" spans="1:4" ht="12.75">
      <c r="A154" s="25"/>
      <c r="B154" s="16" t="s">
        <v>38</v>
      </c>
      <c r="C154" s="6">
        <f t="shared" si="2"/>
        <v>114.16988416988417</v>
      </c>
      <c r="D154" s="17">
        <v>59.14</v>
      </c>
    </row>
    <row r="155" spans="1:4" ht="12.75">
      <c r="A155" s="25"/>
      <c r="B155" s="16" t="s">
        <v>216</v>
      </c>
      <c r="C155" s="6">
        <f>SUM(D155/0.518)</f>
        <v>258.1853281853282</v>
      </c>
      <c r="D155" s="17">
        <v>133.74</v>
      </c>
    </row>
    <row r="156" spans="1:4" ht="12.75">
      <c r="A156" s="1"/>
      <c r="B156" s="3" t="s">
        <v>249</v>
      </c>
      <c r="C156" s="6">
        <f>SUM(D156/0.518)</f>
        <v>316.38996138996134</v>
      </c>
      <c r="D156" s="7">
        <v>163.89</v>
      </c>
    </row>
    <row r="157" spans="1:4" ht="12.75">
      <c r="A157" s="1"/>
      <c r="B157" s="3" t="s">
        <v>71</v>
      </c>
      <c r="C157" s="6">
        <f>SUM(D157/0.518)</f>
        <v>46110.849420849416</v>
      </c>
      <c r="D157" s="7">
        <v>23885.42</v>
      </c>
    </row>
    <row r="158" spans="2:4" ht="12.75">
      <c r="B158" s="3" t="s">
        <v>9</v>
      </c>
      <c r="C158" s="6">
        <f>SUM(D158/0.518)</f>
        <v>7221.988416988416</v>
      </c>
      <c r="D158" s="7">
        <v>3740.99</v>
      </c>
    </row>
    <row r="159" spans="1:4" ht="12.75">
      <c r="A159" s="16"/>
      <c r="B159" s="3" t="s">
        <v>250</v>
      </c>
      <c r="C159" s="6">
        <f>SUM(D159/0.518)</f>
        <v>1322.7799227799228</v>
      </c>
      <c r="D159" s="7">
        <v>685.2</v>
      </c>
    </row>
    <row r="160" spans="2:4" ht="12.75">
      <c r="B160" s="3" t="s">
        <v>10</v>
      </c>
      <c r="C160" s="9">
        <v>12405.48</v>
      </c>
      <c r="D160" s="7">
        <v>15157.32</v>
      </c>
    </row>
    <row r="161" spans="2:4" ht="12.75">
      <c r="B161" s="3" t="s">
        <v>73</v>
      </c>
      <c r="C161" s="6">
        <f aca="true" t="shared" si="3" ref="C161:C189">SUM(D161/0.518)</f>
        <v>3199.3822393822393</v>
      </c>
      <c r="D161" s="7">
        <v>1657.28</v>
      </c>
    </row>
    <row r="162" spans="2:4" ht="12.75">
      <c r="B162" s="3" t="s">
        <v>11</v>
      </c>
      <c r="C162" s="6">
        <f t="shared" si="3"/>
        <v>2547.046332046332</v>
      </c>
      <c r="D162" s="7">
        <v>1319.37</v>
      </c>
    </row>
    <row r="163" spans="2:4" ht="12.75">
      <c r="B163" s="3" t="s">
        <v>251</v>
      </c>
      <c r="C163" s="6">
        <f t="shared" si="3"/>
        <v>1525.2895752895754</v>
      </c>
      <c r="D163" s="7">
        <v>790.1</v>
      </c>
    </row>
    <row r="164" spans="2:4" ht="12.75">
      <c r="B164" s="3" t="s">
        <v>107</v>
      </c>
      <c r="C164" s="6">
        <f t="shared" si="3"/>
        <v>368.4362934362934</v>
      </c>
      <c r="D164" s="7">
        <v>190.85</v>
      </c>
    </row>
    <row r="165" spans="2:4" ht="12.75">
      <c r="B165" s="3" t="s">
        <v>13</v>
      </c>
      <c r="C165" s="6">
        <f t="shared" si="3"/>
        <v>588.5328185328185</v>
      </c>
      <c r="D165" s="7">
        <v>304.86</v>
      </c>
    </row>
    <row r="166" spans="2:4" ht="12.75">
      <c r="B166" s="3" t="s">
        <v>47</v>
      </c>
      <c r="C166" s="6">
        <f t="shared" si="3"/>
        <v>780.4440154440153</v>
      </c>
      <c r="D166" s="7">
        <v>404.27</v>
      </c>
    </row>
    <row r="167" spans="2:4" ht="12.75">
      <c r="B167" s="3" t="s">
        <v>14</v>
      </c>
      <c r="C167" s="6">
        <f t="shared" si="3"/>
        <v>17005</v>
      </c>
      <c r="D167" s="7">
        <v>8808.59</v>
      </c>
    </row>
    <row r="168" spans="2:4" ht="12.75">
      <c r="B168" s="3" t="s">
        <v>49</v>
      </c>
      <c r="C168" s="6">
        <f t="shared" si="3"/>
        <v>8307.972972972972</v>
      </c>
      <c r="D168" s="7">
        <v>4303.53</v>
      </c>
    </row>
    <row r="169" spans="2:4" ht="12.75">
      <c r="B169" s="3" t="s">
        <v>138</v>
      </c>
      <c r="C169" s="6">
        <f t="shared" si="3"/>
        <v>541.0038610038611</v>
      </c>
      <c r="D169" s="7">
        <v>280.24</v>
      </c>
    </row>
    <row r="170" spans="2:4" ht="12.75">
      <c r="B170" s="3" t="s">
        <v>212</v>
      </c>
      <c r="C170" s="6">
        <f t="shared" si="3"/>
        <v>906.3127413127413</v>
      </c>
      <c r="D170" s="7">
        <v>469.47</v>
      </c>
    </row>
    <row r="171" spans="2:4" ht="12.75">
      <c r="B171" s="3" t="s">
        <v>188</v>
      </c>
      <c r="C171" s="6">
        <f t="shared" si="3"/>
        <v>2114.015444015444</v>
      </c>
      <c r="D171" s="7">
        <v>1095.06</v>
      </c>
    </row>
    <row r="172" spans="1:4" ht="12.75">
      <c r="A172" s="40" t="s">
        <v>132</v>
      </c>
      <c r="B172" s="41" t="s">
        <v>299</v>
      </c>
      <c r="C172" s="42"/>
      <c r="D172" s="42" t="s">
        <v>300</v>
      </c>
    </row>
    <row r="173" spans="1:4" ht="12.75">
      <c r="A173" s="3" t="s">
        <v>205</v>
      </c>
      <c r="B173" s="5" t="s">
        <v>134</v>
      </c>
      <c r="C173" s="8"/>
      <c r="D173" s="5"/>
    </row>
    <row r="174" spans="2:4" ht="12.75">
      <c r="B174" s="5" t="s">
        <v>135</v>
      </c>
      <c r="C174" s="8"/>
      <c r="D174" s="5"/>
    </row>
    <row r="175" spans="1:4" ht="12.75">
      <c r="A175" s="44" t="s">
        <v>206</v>
      </c>
      <c r="B175" s="45"/>
      <c r="C175" s="46"/>
      <c r="D175" s="46"/>
    </row>
    <row r="176" spans="1:4" ht="12.75">
      <c r="A176" s="44" t="s">
        <v>294</v>
      </c>
      <c r="B176" s="45"/>
      <c r="C176" s="46"/>
      <c r="D176" s="46"/>
    </row>
    <row r="177" spans="1:4" ht="12.75">
      <c r="A177" s="59"/>
      <c r="B177" s="60"/>
      <c r="C177" s="61" t="s">
        <v>0</v>
      </c>
      <c r="D177" s="62" t="s">
        <v>1</v>
      </c>
    </row>
    <row r="178" spans="1:4" ht="12.75">
      <c r="A178" s="63" t="s">
        <v>142</v>
      </c>
      <c r="B178" s="64" t="s">
        <v>2</v>
      </c>
      <c r="C178" s="61" t="s">
        <v>3</v>
      </c>
      <c r="D178" s="62" t="s">
        <v>131</v>
      </c>
    </row>
    <row r="179" spans="1:4" ht="12.75">
      <c r="A179" s="63"/>
      <c r="B179" s="64"/>
      <c r="C179" s="61" t="s">
        <v>156</v>
      </c>
      <c r="D179" s="62" t="s">
        <v>156</v>
      </c>
    </row>
    <row r="180" spans="2:4" ht="12.75">
      <c r="B180" s="3" t="s">
        <v>252</v>
      </c>
      <c r="C180" s="6">
        <f t="shared" si="3"/>
        <v>1548.5714285714284</v>
      </c>
      <c r="D180" s="7">
        <v>802.16</v>
      </c>
    </row>
    <row r="181" spans="2:4" ht="12.75">
      <c r="B181" s="3" t="s">
        <v>76</v>
      </c>
      <c r="C181" s="6">
        <f t="shared" si="3"/>
        <v>1734.5559845559844</v>
      </c>
      <c r="D181" s="7">
        <v>898.5</v>
      </c>
    </row>
    <row r="182" spans="2:4" ht="12.75">
      <c r="B182" s="3" t="s">
        <v>253</v>
      </c>
      <c r="C182" s="6">
        <f t="shared" si="3"/>
        <v>193.06949806949808</v>
      </c>
      <c r="D182" s="7">
        <v>100.01</v>
      </c>
    </row>
    <row r="183" spans="2:4" ht="12.75">
      <c r="B183" s="3" t="s">
        <v>77</v>
      </c>
      <c r="C183" s="6">
        <f t="shared" si="3"/>
        <v>82801.58301158302</v>
      </c>
      <c r="D183" s="7">
        <v>42891.22</v>
      </c>
    </row>
    <row r="184" spans="2:4" ht="12.75">
      <c r="B184" s="3" t="s">
        <v>21</v>
      </c>
      <c r="C184" s="6">
        <f t="shared" si="3"/>
        <v>23932.818532818532</v>
      </c>
      <c r="D184" s="7">
        <v>12397.2</v>
      </c>
    </row>
    <row r="185" spans="2:4" ht="12.75">
      <c r="B185" s="3" t="s">
        <v>79</v>
      </c>
      <c r="C185" s="6">
        <f t="shared" si="3"/>
        <v>2141.138996138996</v>
      </c>
      <c r="D185" s="7">
        <v>1109.11</v>
      </c>
    </row>
    <row r="186" spans="2:4" ht="12.75">
      <c r="B186" s="3" t="s">
        <v>80</v>
      </c>
      <c r="C186" s="6">
        <f t="shared" si="3"/>
        <v>3111.042471042471</v>
      </c>
      <c r="D186" s="7">
        <v>1611.52</v>
      </c>
    </row>
    <row r="187" spans="2:4" ht="12.75">
      <c r="B187" s="3" t="s">
        <v>213</v>
      </c>
      <c r="C187" s="6">
        <f t="shared" si="3"/>
        <v>96.52509652509652</v>
      </c>
      <c r="D187" s="7">
        <v>50</v>
      </c>
    </row>
    <row r="188" spans="2:4" ht="12.75">
      <c r="B188" s="3" t="s">
        <v>246</v>
      </c>
      <c r="C188" s="6">
        <f t="shared" si="3"/>
        <v>531.023166023166</v>
      </c>
      <c r="D188" s="7">
        <v>275.07</v>
      </c>
    </row>
    <row r="189" spans="2:4" ht="12.75">
      <c r="B189" s="3" t="s">
        <v>209</v>
      </c>
      <c r="C189" s="6">
        <f t="shared" si="3"/>
        <v>3623.030888030888</v>
      </c>
      <c r="D189" s="7">
        <v>1876.73</v>
      </c>
    </row>
    <row r="190" spans="3:4" ht="12.75">
      <c r="C190" s="6"/>
      <c r="D190" s="7"/>
    </row>
    <row r="191" spans="1:4" ht="12.75">
      <c r="A191" s="1" t="s">
        <v>311</v>
      </c>
      <c r="C191" s="11">
        <f>SUM(C192:C196)</f>
        <v>2917.41</v>
      </c>
      <c r="D191" s="11">
        <f>SUM(D192:D196)</f>
        <v>1511.2183799999998</v>
      </c>
    </row>
    <row r="192" spans="2:4" ht="12.75">
      <c r="B192" s="3" t="s">
        <v>241</v>
      </c>
      <c r="C192" s="7">
        <v>2700.7</v>
      </c>
      <c r="D192" s="7">
        <f>SUM(C192*0.518)</f>
        <v>1398.9625999999998</v>
      </c>
    </row>
    <row r="193" spans="2:4" ht="12.75">
      <c r="B193" s="3" t="s">
        <v>10</v>
      </c>
      <c r="C193" s="7">
        <v>3.9</v>
      </c>
      <c r="D193" s="7">
        <f>SUM(C193*0.518)</f>
        <v>2.0202</v>
      </c>
    </row>
    <row r="194" spans="2:4" ht="12.75">
      <c r="B194" s="16" t="s">
        <v>231</v>
      </c>
      <c r="C194" s="17">
        <v>84.9</v>
      </c>
      <c r="D194" s="7">
        <f>SUM(C194*0.518)</f>
        <v>43.9782</v>
      </c>
    </row>
    <row r="195" spans="2:4" ht="12.75">
      <c r="B195" s="3" t="s">
        <v>312</v>
      </c>
      <c r="C195" s="2">
        <v>77.89</v>
      </c>
      <c r="D195" s="7">
        <f>SUM(C195*0.518)</f>
        <v>40.34702</v>
      </c>
    </row>
    <row r="196" spans="2:4" ht="12.75">
      <c r="B196" s="3" t="s">
        <v>17</v>
      </c>
      <c r="C196" s="2">
        <v>50.02</v>
      </c>
      <c r="D196" s="7">
        <f>SUM(C196*0.518)</f>
        <v>25.91036</v>
      </c>
    </row>
    <row r="197" spans="3:4" ht="12.75">
      <c r="C197" s="6"/>
      <c r="D197" s="7"/>
    </row>
    <row r="198" spans="1:4" ht="12.75">
      <c r="A198" s="1" t="s">
        <v>81</v>
      </c>
      <c r="C198" s="4">
        <f>+SUM(C199:C200)</f>
        <v>8473.71</v>
      </c>
      <c r="D198" s="4">
        <f>+SUM(D199:D200)</f>
        <v>315.81</v>
      </c>
    </row>
    <row r="199" spans="2:4" ht="12.75">
      <c r="B199" s="3" t="s">
        <v>10</v>
      </c>
      <c r="C199" s="7">
        <v>8434.41</v>
      </c>
      <c r="D199" s="7">
        <v>227.41</v>
      </c>
    </row>
    <row r="200" spans="2:4" ht="12.75">
      <c r="B200" s="3" t="s">
        <v>28</v>
      </c>
      <c r="C200" s="6">
        <v>39.3</v>
      </c>
      <c r="D200" s="7">
        <v>88.4</v>
      </c>
    </row>
    <row r="202" spans="1:4" ht="12.75">
      <c r="A202" s="1" t="s">
        <v>82</v>
      </c>
      <c r="C202" s="4">
        <f>SUM(C203:C246)</f>
        <v>287389</v>
      </c>
      <c r="D202" s="4">
        <f>SUM(D203:D246)</f>
        <v>74772.602</v>
      </c>
    </row>
    <row r="203" spans="1:4" ht="12.75">
      <c r="A203" s="25"/>
      <c r="B203" s="16" t="s">
        <v>113</v>
      </c>
      <c r="C203" s="26">
        <v>224</v>
      </c>
      <c r="D203" s="7">
        <f>SUM(C203*0.518)</f>
        <v>116.03200000000001</v>
      </c>
    </row>
    <row r="204" spans="1:4" ht="12.75">
      <c r="A204" s="25"/>
      <c r="B204" s="16" t="s">
        <v>34</v>
      </c>
      <c r="C204" s="26">
        <v>315</v>
      </c>
      <c r="D204" s="7">
        <f>SUM(C204*0.518)</f>
        <v>163.17000000000002</v>
      </c>
    </row>
    <row r="205" spans="2:4" ht="12.75">
      <c r="B205" s="3" t="s">
        <v>83</v>
      </c>
      <c r="C205" s="30">
        <v>256</v>
      </c>
      <c r="D205" s="7">
        <v>132</v>
      </c>
    </row>
    <row r="206" spans="2:4" ht="12.75">
      <c r="B206" s="3" t="s">
        <v>282</v>
      </c>
      <c r="C206" s="30">
        <v>44</v>
      </c>
      <c r="D206" s="7">
        <f>SUM(C206*0.518)</f>
        <v>22.792</v>
      </c>
    </row>
    <row r="207" spans="1:4" ht="12.75">
      <c r="A207" s="3" t="s">
        <v>82</v>
      </c>
      <c r="B207" s="3" t="s">
        <v>35</v>
      </c>
      <c r="C207" s="31">
        <v>52875</v>
      </c>
      <c r="D207" s="6">
        <v>29977</v>
      </c>
    </row>
    <row r="208" spans="2:4" ht="12.75">
      <c r="B208" s="3" t="s">
        <v>313</v>
      </c>
      <c r="C208" s="30">
        <v>9873</v>
      </c>
      <c r="D208" s="7">
        <f>SUM(C208*0.518)</f>
        <v>5114.214</v>
      </c>
    </row>
    <row r="209" spans="2:4" ht="12.75">
      <c r="B209" s="3" t="s">
        <v>5</v>
      </c>
      <c r="C209" s="31">
        <v>5662</v>
      </c>
      <c r="D209" s="7">
        <v>103</v>
      </c>
    </row>
    <row r="210" spans="2:4" ht="12.75">
      <c r="B210" s="3" t="s">
        <v>6</v>
      </c>
      <c r="C210" s="31">
        <v>5801</v>
      </c>
      <c r="D210" s="7">
        <v>104</v>
      </c>
    </row>
    <row r="211" spans="2:4" ht="12.75">
      <c r="B211" s="3" t="s">
        <v>8</v>
      </c>
      <c r="C211" s="31">
        <v>32328</v>
      </c>
      <c r="D211" s="7">
        <v>8056</v>
      </c>
    </row>
    <row r="212" spans="2:4" ht="12.75">
      <c r="B212" s="3" t="s">
        <v>314</v>
      </c>
      <c r="C212" s="30">
        <v>17</v>
      </c>
      <c r="D212" s="7">
        <f>SUM(C212*0.518)</f>
        <v>8.806000000000001</v>
      </c>
    </row>
    <row r="213" spans="2:4" ht="12.75">
      <c r="B213" s="3" t="s">
        <v>37</v>
      </c>
      <c r="C213" s="31">
        <v>7665</v>
      </c>
      <c r="D213" s="7">
        <v>1036</v>
      </c>
    </row>
    <row r="214" spans="2:4" ht="12.75">
      <c r="B214" s="3" t="s">
        <v>9</v>
      </c>
      <c r="C214" s="30">
        <v>40306</v>
      </c>
      <c r="D214" s="6">
        <v>19397</v>
      </c>
    </row>
    <row r="215" spans="2:4" ht="12.75">
      <c r="B215" s="3" t="s">
        <v>65</v>
      </c>
      <c r="C215" s="31">
        <v>107</v>
      </c>
      <c r="D215" s="7">
        <v>28</v>
      </c>
    </row>
    <row r="216" spans="2:4" ht="12.75">
      <c r="B216" s="3" t="s">
        <v>315</v>
      </c>
      <c r="C216" s="31">
        <v>147</v>
      </c>
      <c r="D216" s="7">
        <f>SUM(C216*0.518)</f>
        <v>76.146</v>
      </c>
    </row>
    <row r="217" spans="2:4" ht="12.75">
      <c r="B217" s="3" t="s">
        <v>41</v>
      </c>
      <c r="C217" s="31">
        <v>676</v>
      </c>
      <c r="D217" s="7">
        <v>141</v>
      </c>
    </row>
    <row r="218" spans="2:4" ht="12.75">
      <c r="B218" s="3" t="s">
        <v>11</v>
      </c>
      <c r="C218" s="30">
        <v>470</v>
      </c>
      <c r="D218" s="7">
        <v>257</v>
      </c>
    </row>
    <row r="219" spans="2:4" ht="12.75">
      <c r="B219" s="16" t="s">
        <v>84</v>
      </c>
      <c r="C219" s="27">
        <v>4248</v>
      </c>
      <c r="D219" s="17">
        <v>312</v>
      </c>
    </row>
    <row r="220" spans="2:4" ht="12.75">
      <c r="B220" s="3" t="s">
        <v>13</v>
      </c>
      <c r="C220" s="31">
        <v>99860</v>
      </c>
      <c r="D220" s="7">
        <v>139</v>
      </c>
    </row>
    <row r="221" spans="2:4" ht="12.75">
      <c r="B221" s="3" t="s">
        <v>85</v>
      </c>
      <c r="C221" s="30">
        <v>419</v>
      </c>
      <c r="D221" s="6">
        <v>32</v>
      </c>
    </row>
    <row r="222" spans="1:4" ht="12.75">
      <c r="A222" s="16"/>
      <c r="B222" s="3" t="s">
        <v>86</v>
      </c>
      <c r="C222" s="30">
        <v>844</v>
      </c>
      <c r="D222" s="6">
        <v>61</v>
      </c>
    </row>
    <row r="223" spans="2:4" ht="12.75">
      <c r="B223" s="3" t="s">
        <v>14</v>
      </c>
      <c r="C223" s="30">
        <v>3501</v>
      </c>
      <c r="D223" s="7">
        <v>631</v>
      </c>
    </row>
    <row r="224" spans="2:4" ht="12.75">
      <c r="B224" s="16" t="s">
        <v>88</v>
      </c>
      <c r="C224" s="27">
        <v>126</v>
      </c>
      <c r="D224" s="17">
        <v>29</v>
      </c>
    </row>
    <row r="225" spans="2:4" ht="12.75">
      <c r="B225" s="3" t="s">
        <v>52</v>
      </c>
      <c r="C225" s="30">
        <v>367</v>
      </c>
      <c r="D225" s="6">
        <v>19</v>
      </c>
    </row>
    <row r="226" spans="2:4" ht="12.75">
      <c r="B226" s="3" t="s">
        <v>67</v>
      </c>
      <c r="C226" s="30">
        <v>53</v>
      </c>
      <c r="D226" s="7">
        <f>SUM(C226*0.518)</f>
        <v>27.454</v>
      </c>
    </row>
    <row r="227" spans="2:4" ht="12.75">
      <c r="B227" s="3" t="s">
        <v>278</v>
      </c>
      <c r="C227" s="31">
        <v>49</v>
      </c>
      <c r="D227" s="7">
        <f>SUM(C227*0.518)</f>
        <v>25.382</v>
      </c>
    </row>
    <row r="228" spans="1:4" ht="12.75">
      <c r="A228" s="16"/>
      <c r="B228" s="3" t="s">
        <v>53</v>
      </c>
      <c r="C228" s="30">
        <v>3714</v>
      </c>
      <c r="D228" s="7">
        <f>SUM(C228*0.518)</f>
        <v>1923.852</v>
      </c>
    </row>
    <row r="229" spans="2:4" ht="12.75">
      <c r="B229" s="3" t="s">
        <v>55</v>
      </c>
      <c r="C229" s="30">
        <v>3261</v>
      </c>
      <c r="D229" s="7">
        <f>SUM(C229*0.518)</f>
        <v>1689.198</v>
      </c>
    </row>
    <row r="230" spans="1:4" ht="12.75">
      <c r="A230" s="40" t="s">
        <v>132</v>
      </c>
      <c r="B230" s="41" t="s">
        <v>299</v>
      </c>
      <c r="C230" s="42"/>
      <c r="D230" s="42" t="s">
        <v>300</v>
      </c>
    </row>
    <row r="231" spans="1:4" ht="12.75">
      <c r="A231" s="3" t="s">
        <v>205</v>
      </c>
      <c r="B231" s="5" t="s">
        <v>134</v>
      </c>
      <c r="C231" s="8"/>
      <c r="D231" s="5"/>
    </row>
    <row r="232" spans="2:4" ht="12.75">
      <c r="B232" s="5" t="s">
        <v>135</v>
      </c>
      <c r="C232" s="8"/>
      <c r="D232" s="5"/>
    </row>
    <row r="233" spans="1:4" ht="12.75">
      <c r="A233" s="44" t="s">
        <v>206</v>
      </c>
      <c r="B233" s="45"/>
      <c r="C233" s="46"/>
      <c r="D233" s="46"/>
    </row>
    <row r="234" spans="1:4" ht="12.75">
      <c r="A234" s="44" t="s">
        <v>294</v>
      </c>
      <c r="B234" s="45"/>
      <c r="C234" s="46"/>
      <c r="D234" s="46"/>
    </row>
    <row r="235" spans="1:4" ht="12.75">
      <c r="A235" s="59"/>
      <c r="B235" s="60"/>
      <c r="C235" s="61" t="s">
        <v>0</v>
      </c>
      <c r="D235" s="62" t="s">
        <v>1</v>
      </c>
    </row>
    <row r="236" spans="1:4" ht="12.75">
      <c r="A236" s="63" t="s">
        <v>142</v>
      </c>
      <c r="B236" s="64" t="s">
        <v>2</v>
      </c>
      <c r="C236" s="61" t="s">
        <v>3</v>
      </c>
      <c r="D236" s="62" t="s">
        <v>131</v>
      </c>
    </row>
    <row r="237" spans="1:4" ht="12.75">
      <c r="A237" s="63"/>
      <c r="B237" s="64"/>
      <c r="C237" s="61" t="s">
        <v>156</v>
      </c>
      <c r="D237" s="62" t="s">
        <v>156</v>
      </c>
    </row>
    <row r="238" spans="2:4" ht="12" customHeight="1">
      <c r="B238" s="3" t="s">
        <v>316</v>
      </c>
      <c r="C238" s="31">
        <v>187</v>
      </c>
      <c r="D238" s="7">
        <f>SUM(C238*0.518)</f>
        <v>96.866</v>
      </c>
    </row>
    <row r="239" spans="2:4" ht="12" customHeight="1">
      <c r="B239" s="3" t="s">
        <v>57</v>
      </c>
      <c r="C239" s="31">
        <v>3278</v>
      </c>
      <c r="D239" s="7">
        <f>SUM(C239*0.518)</f>
        <v>1698.0040000000001</v>
      </c>
    </row>
    <row r="240" spans="2:4" ht="12" customHeight="1">
      <c r="B240" s="3" t="s">
        <v>317</v>
      </c>
      <c r="C240" s="31">
        <v>33</v>
      </c>
      <c r="D240" s="7">
        <v>32</v>
      </c>
    </row>
    <row r="241" spans="2:4" ht="12" customHeight="1">
      <c r="B241" s="3" t="s">
        <v>318</v>
      </c>
      <c r="C241" s="30">
        <v>59</v>
      </c>
      <c r="D241" s="7">
        <f>SUM(C241*0.518)</f>
        <v>30.562</v>
      </c>
    </row>
    <row r="242" spans="2:4" ht="12" customHeight="1">
      <c r="B242" s="3" t="s">
        <v>21</v>
      </c>
      <c r="C242" s="30">
        <v>7762</v>
      </c>
      <c r="D242" s="6">
        <v>1915</v>
      </c>
    </row>
    <row r="243" spans="2:4" ht="12" customHeight="1">
      <c r="B243" s="3" t="s">
        <v>68</v>
      </c>
      <c r="C243" s="30">
        <v>2118</v>
      </c>
      <c r="D243" s="7">
        <f>SUM(C243*0.518)</f>
        <v>1097.124</v>
      </c>
    </row>
    <row r="244" spans="2:4" ht="12" customHeight="1">
      <c r="B244" s="3" t="s">
        <v>223</v>
      </c>
      <c r="C244" s="30">
        <v>155</v>
      </c>
      <c r="D244" s="6">
        <v>104</v>
      </c>
    </row>
    <row r="245" spans="2:4" ht="12" customHeight="1">
      <c r="B245" s="3" t="s">
        <v>319</v>
      </c>
      <c r="C245" s="30">
        <v>102</v>
      </c>
      <c r="D245" s="6">
        <v>29</v>
      </c>
    </row>
    <row r="246" spans="2:4" ht="12" customHeight="1">
      <c r="B246" s="3" t="s">
        <v>209</v>
      </c>
      <c r="C246" s="30">
        <v>487</v>
      </c>
      <c r="D246" s="6">
        <v>149</v>
      </c>
    </row>
    <row r="247" spans="3:4" ht="12" customHeight="1">
      <c r="C247" s="30"/>
      <c r="D247" s="6"/>
    </row>
    <row r="248" spans="1:4" ht="12" customHeight="1">
      <c r="A248" s="1" t="s">
        <v>90</v>
      </c>
      <c r="C248" s="12">
        <f>SUM(C249:C284)</f>
        <v>266611.9691119691</v>
      </c>
      <c r="D248" s="12">
        <f>SUM(D249:D284)</f>
        <v>138105</v>
      </c>
    </row>
    <row r="249" spans="2:4" ht="12" customHeight="1">
      <c r="B249" s="3" t="s">
        <v>91</v>
      </c>
      <c r="C249" s="6">
        <f>SUM(D249/0.518)</f>
        <v>4859.073359073359</v>
      </c>
      <c r="D249" s="7">
        <v>2517</v>
      </c>
    </row>
    <row r="250" spans="1:4" ht="12" customHeight="1">
      <c r="A250" s="16"/>
      <c r="B250" s="3" t="s">
        <v>320</v>
      </c>
      <c r="C250" s="6">
        <f aca="true" t="shared" si="4" ref="C250:C264">SUM(D250/0.518)</f>
        <v>451.73745173745175</v>
      </c>
      <c r="D250" s="7">
        <v>234</v>
      </c>
    </row>
    <row r="251" spans="2:4" ht="12" customHeight="1">
      <c r="B251" s="16" t="s">
        <v>150</v>
      </c>
      <c r="C251" s="6">
        <f t="shared" si="4"/>
        <v>341.6988416988417</v>
      </c>
      <c r="D251" s="17">
        <v>177</v>
      </c>
    </row>
    <row r="252" spans="2:4" ht="12" customHeight="1">
      <c r="B252" s="3" t="s">
        <v>168</v>
      </c>
      <c r="C252" s="6">
        <f t="shared" si="4"/>
        <v>362.9343629343629</v>
      </c>
      <c r="D252" s="7">
        <v>188</v>
      </c>
    </row>
    <row r="253" spans="2:4" ht="12" customHeight="1">
      <c r="B253" s="3" t="s">
        <v>35</v>
      </c>
      <c r="C253" s="6">
        <f t="shared" si="4"/>
        <v>35901.5444015444</v>
      </c>
      <c r="D253" s="7">
        <v>18597</v>
      </c>
    </row>
    <row r="254" spans="2:4" ht="12" customHeight="1">
      <c r="B254" s="3" t="s">
        <v>6</v>
      </c>
      <c r="C254" s="6">
        <f t="shared" si="4"/>
        <v>6113.8996138996135</v>
      </c>
      <c r="D254" s="7">
        <v>3167</v>
      </c>
    </row>
    <row r="255" spans="2:4" ht="12" customHeight="1">
      <c r="B255" s="3" t="s">
        <v>97</v>
      </c>
      <c r="C255" s="6">
        <f t="shared" si="4"/>
        <v>27067.567567567567</v>
      </c>
      <c r="D255" s="7">
        <v>14021</v>
      </c>
    </row>
    <row r="256" spans="2:4" ht="12" customHeight="1">
      <c r="B256" s="3" t="s">
        <v>37</v>
      </c>
      <c r="C256" s="6">
        <f t="shared" si="4"/>
        <v>8361.003861003861</v>
      </c>
      <c r="D256" s="7">
        <v>4331</v>
      </c>
    </row>
    <row r="257" spans="2:4" ht="12" customHeight="1">
      <c r="B257" s="3" t="s">
        <v>38</v>
      </c>
      <c r="C257" s="6">
        <f t="shared" si="4"/>
        <v>573.3590733590734</v>
      </c>
      <c r="D257" s="7">
        <v>297</v>
      </c>
    </row>
    <row r="258" spans="2:4" ht="12" customHeight="1">
      <c r="B258" s="3" t="s">
        <v>9</v>
      </c>
      <c r="C258" s="6">
        <f t="shared" si="4"/>
        <v>5411.196911196911</v>
      </c>
      <c r="D258" s="7">
        <v>2803</v>
      </c>
    </row>
    <row r="259" spans="2:4" ht="12" customHeight="1">
      <c r="B259" s="3" t="s">
        <v>286</v>
      </c>
      <c r="C259" s="6">
        <f t="shared" si="4"/>
        <v>2305.0193050193047</v>
      </c>
      <c r="D259" s="7">
        <v>1194</v>
      </c>
    </row>
    <row r="260" spans="2:4" ht="12" customHeight="1">
      <c r="B260" s="3" t="s">
        <v>199</v>
      </c>
      <c r="C260" s="6">
        <f t="shared" si="4"/>
        <v>438.2239382239382</v>
      </c>
      <c r="D260" s="7">
        <v>227</v>
      </c>
    </row>
    <row r="261" spans="2:4" ht="12" customHeight="1">
      <c r="B261" s="3" t="s">
        <v>11</v>
      </c>
      <c r="C261" s="6">
        <f t="shared" si="4"/>
        <v>2486.4864864864862</v>
      </c>
      <c r="D261" s="7">
        <v>1288</v>
      </c>
    </row>
    <row r="262" spans="2:4" ht="12" customHeight="1">
      <c r="B262" s="3" t="s">
        <v>12</v>
      </c>
      <c r="C262" s="6">
        <f t="shared" si="4"/>
        <v>1268.3397683397684</v>
      </c>
      <c r="D262" s="7">
        <v>657</v>
      </c>
    </row>
    <row r="263" spans="2:4" ht="12" customHeight="1">
      <c r="B263" s="3" t="s">
        <v>44</v>
      </c>
      <c r="C263" s="6">
        <f t="shared" si="4"/>
        <v>245.17374517374517</v>
      </c>
      <c r="D263" s="7">
        <v>127</v>
      </c>
    </row>
    <row r="264" spans="2:4" ht="12" customHeight="1">
      <c r="B264" s="3" t="s">
        <v>13</v>
      </c>
      <c r="C264" s="6">
        <f t="shared" si="4"/>
        <v>10005.791505791505</v>
      </c>
      <c r="D264" s="7">
        <v>5183</v>
      </c>
    </row>
    <row r="265" spans="2:4" ht="12" customHeight="1">
      <c r="B265" s="3" t="s">
        <v>321</v>
      </c>
      <c r="C265" s="6">
        <f aca="true" t="shared" si="5" ref="C265:C284">SUM(D265/0.518)</f>
        <v>339.7683397683398</v>
      </c>
      <c r="D265" s="7">
        <v>176</v>
      </c>
    </row>
    <row r="266" spans="2:4" ht="12" customHeight="1">
      <c r="B266" s="3" t="s">
        <v>287</v>
      </c>
      <c r="C266" s="6">
        <f t="shared" si="5"/>
        <v>2337.837837837838</v>
      </c>
      <c r="D266" s="7">
        <v>1211</v>
      </c>
    </row>
    <row r="267" spans="2:4" ht="12" customHeight="1">
      <c r="B267" s="3" t="s">
        <v>47</v>
      </c>
      <c r="C267" s="6">
        <f t="shared" si="5"/>
        <v>2274.131274131274</v>
      </c>
      <c r="D267" s="7">
        <v>1178</v>
      </c>
    </row>
    <row r="268" spans="2:4" ht="12" customHeight="1">
      <c r="B268" s="3" t="s">
        <v>200</v>
      </c>
      <c r="C268" s="6">
        <f t="shared" si="5"/>
        <v>63.706563706563706</v>
      </c>
      <c r="D268" s="7">
        <v>33</v>
      </c>
    </row>
    <row r="269" spans="2:4" ht="12" customHeight="1">
      <c r="B269" s="16" t="s">
        <v>93</v>
      </c>
      <c r="C269" s="6">
        <f t="shared" si="5"/>
        <v>5202.7027027027025</v>
      </c>
      <c r="D269" s="17">
        <v>2695</v>
      </c>
    </row>
    <row r="270" spans="2:4" ht="12" customHeight="1">
      <c r="B270" s="3" t="s">
        <v>74</v>
      </c>
      <c r="C270" s="6">
        <f t="shared" si="5"/>
        <v>18403.474903474904</v>
      </c>
      <c r="D270" s="7">
        <v>9533</v>
      </c>
    </row>
    <row r="271" spans="1:4" ht="12" customHeight="1">
      <c r="A271" s="16"/>
      <c r="B271" s="3" t="s">
        <v>138</v>
      </c>
      <c r="C271" s="6">
        <f t="shared" si="5"/>
        <v>1067.5675675675675</v>
      </c>
      <c r="D271" s="7">
        <v>553</v>
      </c>
    </row>
    <row r="272" spans="2:4" ht="12" customHeight="1">
      <c r="B272" s="3" t="s">
        <v>198</v>
      </c>
      <c r="C272" s="6">
        <f t="shared" si="5"/>
        <v>467.18146718146716</v>
      </c>
      <c r="D272" s="7">
        <v>242</v>
      </c>
    </row>
    <row r="273" spans="2:4" ht="12" customHeight="1">
      <c r="B273" s="3" t="s">
        <v>52</v>
      </c>
      <c r="C273" s="6">
        <f t="shared" si="5"/>
        <v>13710.42471042471</v>
      </c>
      <c r="D273" s="7">
        <v>7102</v>
      </c>
    </row>
    <row r="274" spans="2:4" ht="12" customHeight="1">
      <c r="B274" s="3" t="s">
        <v>322</v>
      </c>
      <c r="C274" s="6">
        <f t="shared" si="5"/>
        <v>164.09266409266408</v>
      </c>
      <c r="D274" s="7">
        <v>85</v>
      </c>
    </row>
    <row r="275" spans="2:4" ht="12" customHeight="1">
      <c r="B275" s="3" t="s">
        <v>67</v>
      </c>
      <c r="C275" s="6">
        <f t="shared" si="5"/>
        <v>19548.262548262548</v>
      </c>
      <c r="D275" s="7">
        <v>10126</v>
      </c>
    </row>
    <row r="276" spans="2:4" ht="12" customHeight="1">
      <c r="B276" s="3" t="s">
        <v>53</v>
      </c>
      <c r="C276" s="6">
        <f t="shared" si="5"/>
        <v>220.07722007722006</v>
      </c>
      <c r="D276" s="7">
        <v>114</v>
      </c>
    </row>
    <row r="277" spans="2:4" ht="12" customHeight="1">
      <c r="B277" s="3" t="s">
        <v>54</v>
      </c>
      <c r="C277" s="6">
        <f t="shared" si="5"/>
        <v>332.04633204633205</v>
      </c>
      <c r="D277" s="7">
        <v>172</v>
      </c>
    </row>
    <row r="278" spans="2:4" ht="12" customHeight="1">
      <c r="B278" s="3" t="s">
        <v>55</v>
      </c>
      <c r="C278" s="6">
        <f t="shared" si="5"/>
        <v>198.84169884169884</v>
      </c>
      <c r="D278" s="7">
        <v>103</v>
      </c>
    </row>
    <row r="279" spans="2:4" ht="12" customHeight="1">
      <c r="B279" s="3" t="s">
        <v>94</v>
      </c>
      <c r="C279" s="6">
        <f t="shared" si="5"/>
        <v>1210.4247104247104</v>
      </c>
      <c r="D279" s="7">
        <v>627</v>
      </c>
    </row>
    <row r="280" spans="2:4" ht="12" customHeight="1">
      <c r="B280" s="3" t="s">
        <v>56</v>
      </c>
      <c r="C280" s="6">
        <f t="shared" si="5"/>
        <v>610.03861003861</v>
      </c>
      <c r="D280" s="7">
        <v>316</v>
      </c>
    </row>
    <row r="281" spans="2:4" ht="12" customHeight="1">
      <c r="B281" s="3" t="s">
        <v>57</v>
      </c>
      <c r="C281" s="6">
        <f t="shared" si="5"/>
        <v>1889.9613899613898</v>
      </c>
      <c r="D281" s="7">
        <v>979</v>
      </c>
    </row>
    <row r="282" spans="2:4" ht="12" customHeight="1">
      <c r="B282" s="3" t="s">
        <v>323</v>
      </c>
      <c r="C282" s="6">
        <f t="shared" si="5"/>
        <v>1249.034749034749</v>
      </c>
      <c r="D282" s="7">
        <v>647</v>
      </c>
    </row>
    <row r="283" spans="2:4" ht="12" customHeight="1">
      <c r="B283" s="3" t="s">
        <v>21</v>
      </c>
      <c r="C283" s="6">
        <f t="shared" si="5"/>
        <v>88677.60617760617</v>
      </c>
      <c r="D283" s="9">
        <v>45935</v>
      </c>
    </row>
    <row r="284" spans="2:4" ht="12" customHeight="1">
      <c r="B284" s="3" t="s">
        <v>209</v>
      </c>
      <c r="C284" s="6">
        <f t="shared" si="5"/>
        <v>2451.7374517374515</v>
      </c>
      <c r="D284" s="7">
        <v>1270</v>
      </c>
    </row>
    <row r="285" spans="3:4" ht="12" customHeight="1">
      <c r="C285" s="7"/>
      <c r="D285" s="7"/>
    </row>
    <row r="286" spans="1:4" ht="12" customHeight="1">
      <c r="A286" s="1" t="s">
        <v>95</v>
      </c>
      <c r="C286" s="4">
        <f>SUM(C287:C320)</f>
        <v>19123.475752895753</v>
      </c>
      <c r="D286" s="4">
        <f>SUM(D287:D320)</f>
        <v>23555.96</v>
      </c>
    </row>
    <row r="287" spans="2:4" ht="12" customHeight="1">
      <c r="B287" s="3" t="s">
        <v>32</v>
      </c>
      <c r="C287" s="6">
        <f>SUM(D287/0.518)</f>
        <v>28.069498069498067</v>
      </c>
      <c r="D287" s="7">
        <v>14.54</v>
      </c>
    </row>
    <row r="288" spans="2:4" ht="12" customHeight="1">
      <c r="B288" s="3" t="s">
        <v>113</v>
      </c>
      <c r="C288" s="6">
        <f>SUM(D288/0.518)</f>
        <v>121.003861003861</v>
      </c>
      <c r="D288" s="7">
        <v>62.68</v>
      </c>
    </row>
    <row r="289" spans="2:4" ht="12" customHeight="1">
      <c r="B289" s="3" t="s">
        <v>60</v>
      </c>
      <c r="C289" s="6">
        <v>45.36</v>
      </c>
      <c r="D289" s="7">
        <v>276.91</v>
      </c>
    </row>
    <row r="290" spans="2:4" ht="12" customHeight="1">
      <c r="B290" s="3" t="s">
        <v>35</v>
      </c>
      <c r="C290" s="6">
        <f>SUM(D290/0.518)</f>
        <v>106.62162162162161</v>
      </c>
      <c r="D290" s="7">
        <v>55.23</v>
      </c>
    </row>
    <row r="291" spans="1:4" ht="12.75">
      <c r="A291" s="40" t="s">
        <v>132</v>
      </c>
      <c r="B291" s="41" t="s">
        <v>299</v>
      </c>
      <c r="C291" s="42"/>
      <c r="D291" s="42" t="s">
        <v>300</v>
      </c>
    </row>
    <row r="292" spans="1:4" ht="12.75">
      <c r="A292" s="3" t="s">
        <v>205</v>
      </c>
      <c r="B292" s="5" t="s">
        <v>134</v>
      </c>
      <c r="C292" s="8"/>
      <c r="D292" s="5"/>
    </row>
    <row r="293" spans="2:4" ht="12.75">
      <c r="B293" s="5" t="s">
        <v>135</v>
      </c>
      <c r="C293" s="8"/>
      <c r="D293" s="5"/>
    </row>
    <row r="294" spans="1:4" ht="12.75">
      <c r="A294" s="44" t="s">
        <v>206</v>
      </c>
      <c r="B294" s="45"/>
      <c r="C294" s="46"/>
      <c r="D294" s="46"/>
    </row>
    <row r="295" spans="1:4" ht="12.75">
      <c r="A295" s="44" t="s">
        <v>294</v>
      </c>
      <c r="B295" s="45"/>
      <c r="C295" s="46"/>
      <c r="D295" s="46"/>
    </row>
    <row r="296" spans="1:4" ht="12.75">
      <c r="A296" s="59"/>
      <c r="B296" s="60"/>
      <c r="C296" s="61" t="s">
        <v>0</v>
      </c>
      <c r="D296" s="62" t="s">
        <v>1</v>
      </c>
    </row>
    <row r="297" spans="1:4" ht="12.75">
      <c r="A297" s="63" t="s">
        <v>142</v>
      </c>
      <c r="B297" s="64" t="s">
        <v>2</v>
      </c>
      <c r="C297" s="61" t="s">
        <v>3</v>
      </c>
      <c r="D297" s="62" t="s">
        <v>131</v>
      </c>
    </row>
    <row r="298" spans="1:4" ht="12.75">
      <c r="A298" s="63"/>
      <c r="B298" s="64"/>
      <c r="C298" s="61" t="s">
        <v>156</v>
      </c>
      <c r="D298" s="62" t="s">
        <v>156</v>
      </c>
    </row>
    <row r="299" spans="2:4" ht="12" customHeight="1">
      <c r="B299" s="3" t="s">
        <v>6</v>
      </c>
      <c r="C299" s="6">
        <f>SUM(D299/0.518)</f>
        <v>91.04247104247104</v>
      </c>
      <c r="D299" s="7">
        <v>47.16</v>
      </c>
    </row>
    <row r="300" spans="2:4" ht="12" customHeight="1">
      <c r="B300" s="3" t="s">
        <v>61</v>
      </c>
      <c r="C300" s="6">
        <f>SUM(D300/0.518)</f>
        <v>17.084942084942085</v>
      </c>
      <c r="D300" s="7">
        <v>8.85</v>
      </c>
    </row>
    <row r="301" spans="2:4" ht="12" customHeight="1">
      <c r="B301" s="3" t="s">
        <v>97</v>
      </c>
      <c r="C301" s="6">
        <f>SUM(D301/0.518)</f>
        <v>220.27027027027026</v>
      </c>
      <c r="D301" s="7">
        <v>114.1</v>
      </c>
    </row>
    <row r="302" spans="1:4" ht="12" customHeight="1">
      <c r="A302" s="16"/>
      <c r="B302" s="3" t="s">
        <v>63</v>
      </c>
      <c r="C302" s="6">
        <v>49.74</v>
      </c>
      <c r="D302" s="7">
        <v>303.63</v>
      </c>
    </row>
    <row r="303" spans="2:4" ht="12" customHeight="1">
      <c r="B303" s="3" t="s">
        <v>37</v>
      </c>
      <c r="C303" s="6">
        <f>SUM(D303/0.518)</f>
        <v>76.13899613899613</v>
      </c>
      <c r="D303" s="7">
        <v>39.44</v>
      </c>
    </row>
    <row r="304" spans="2:4" ht="12" customHeight="1">
      <c r="B304" s="3" t="s">
        <v>9</v>
      </c>
      <c r="C304" s="6">
        <f>SUM(D304/0.518)</f>
        <v>98.68725868725868</v>
      </c>
      <c r="D304" s="7">
        <v>51.12</v>
      </c>
    </row>
    <row r="305" spans="2:4" ht="12" customHeight="1">
      <c r="B305" s="3" t="s">
        <v>72</v>
      </c>
      <c r="C305" s="6">
        <f>SUM(D305/0.518)</f>
        <v>717.8185328185327</v>
      </c>
      <c r="D305" s="7">
        <v>371.83</v>
      </c>
    </row>
    <row r="306" spans="2:4" ht="12" customHeight="1">
      <c r="B306" s="3" t="s">
        <v>65</v>
      </c>
      <c r="C306" s="6">
        <v>111.41</v>
      </c>
      <c r="D306" s="7">
        <v>3064.03</v>
      </c>
    </row>
    <row r="307" spans="1:4" ht="12" customHeight="1">
      <c r="A307" s="16"/>
      <c r="B307" s="16" t="s">
        <v>41</v>
      </c>
      <c r="C307" s="6">
        <f aca="true" t="shared" si="6" ref="C307:C316">SUM(D307/0.518)</f>
        <v>860.6756756756756</v>
      </c>
      <c r="D307" s="17">
        <v>445.83</v>
      </c>
    </row>
    <row r="308" spans="2:4" ht="12" customHeight="1">
      <c r="B308" s="3" t="s">
        <v>42</v>
      </c>
      <c r="C308" s="6">
        <f t="shared" si="6"/>
        <v>628.3976833976834</v>
      </c>
      <c r="D308" s="7">
        <v>325.51</v>
      </c>
    </row>
    <row r="309" spans="2:4" ht="12" customHeight="1">
      <c r="B309" s="3" t="s">
        <v>13</v>
      </c>
      <c r="C309" s="6">
        <f t="shared" si="6"/>
        <v>96.35135135135134</v>
      </c>
      <c r="D309" s="7">
        <v>49.91</v>
      </c>
    </row>
    <row r="310" spans="2:4" ht="12" customHeight="1">
      <c r="B310" s="3" t="s">
        <v>14</v>
      </c>
      <c r="C310" s="6">
        <f t="shared" si="6"/>
        <v>110.75289575289574</v>
      </c>
      <c r="D310" s="7">
        <v>57.37</v>
      </c>
    </row>
    <row r="311" spans="2:4" ht="12" customHeight="1">
      <c r="B311" s="3" t="s">
        <v>98</v>
      </c>
      <c r="C311" s="6">
        <f t="shared" si="6"/>
        <v>48.687258687258684</v>
      </c>
      <c r="D311" s="7">
        <v>25.22</v>
      </c>
    </row>
    <row r="312" spans="2:4" ht="12" customHeight="1">
      <c r="B312" s="3" t="s">
        <v>52</v>
      </c>
      <c r="C312" s="6">
        <f t="shared" si="6"/>
        <v>25.810810810810807</v>
      </c>
      <c r="D312" s="7">
        <v>13.37</v>
      </c>
    </row>
    <row r="313" spans="2:4" ht="12" customHeight="1">
      <c r="B313" s="3" t="s">
        <v>55</v>
      </c>
      <c r="C313" s="6">
        <f t="shared" si="6"/>
        <v>62.49034749034748</v>
      </c>
      <c r="D313" s="7">
        <v>32.37</v>
      </c>
    </row>
    <row r="314" spans="2:4" ht="12" customHeight="1">
      <c r="B314" s="3" t="s">
        <v>76</v>
      </c>
      <c r="C314" s="6">
        <f t="shared" si="6"/>
        <v>44.4015444015444</v>
      </c>
      <c r="D314" s="7">
        <v>23</v>
      </c>
    </row>
    <row r="315" spans="2:4" ht="12" customHeight="1">
      <c r="B315" s="3" t="s">
        <v>77</v>
      </c>
      <c r="C315" s="6">
        <f t="shared" si="6"/>
        <v>15123.629343629344</v>
      </c>
      <c r="D315" s="7">
        <v>7834.04</v>
      </c>
    </row>
    <row r="316" spans="2:4" ht="12" customHeight="1">
      <c r="B316" s="3" t="s">
        <v>57</v>
      </c>
      <c r="C316" s="6">
        <f t="shared" si="6"/>
        <v>139.88416988416986</v>
      </c>
      <c r="D316" s="7">
        <v>72.46</v>
      </c>
    </row>
    <row r="317" spans="2:4" ht="12" customHeight="1">
      <c r="B317" s="3" t="s">
        <v>21</v>
      </c>
      <c r="C317" s="6">
        <v>113.86</v>
      </c>
      <c r="D317" s="7">
        <v>7335.19</v>
      </c>
    </row>
    <row r="318" spans="2:4" ht="12" customHeight="1">
      <c r="B318" s="3" t="s">
        <v>79</v>
      </c>
      <c r="C318" s="6">
        <f>SUM(D318/0.518)</f>
        <v>77.97297297297297</v>
      </c>
      <c r="D318" s="7">
        <v>40.39</v>
      </c>
    </row>
    <row r="319" spans="2:4" ht="12" customHeight="1">
      <c r="B319" s="3" t="s">
        <v>80</v>
      </c>
      <c r="C319" s="6">
        <f>SUM(D319/0.518)</f>
        <v>52.1042471042471</v>
      </c>
      <c r="D319" s="7">
        <v>26.99</v>
      </c>
    </row>
    <row r="320" spans="2:4" ht="12" customHeight="1">
      <c r="B320" s="3" t="s">
        <v>209</v>
      </c>
      <c r="C320" s="6">
        <v>55.21</v>
      </c>
      <c r="D320" s="7">
        <v>2864.79</v>
      </c>
    </row>
    <row r="321" spans="3:4" ht="12" customHeight="1">
      <c r="C321" s="7"/>
      <c r="D321" s="7"/>
    </row>
    <row r="322" spans="1:4" ht="12" customHeight="1">
      <c r="A322" s="1" t="s">
        <v>101</v>
      </c>
      <c r="C322" s="4" t="s">
        <v>204</v>
      </c>
      <c r="D322" s="4" t="s">
        <v>204</v>
      </c>
    </row>
    <row r="323" ht="12" customHeight="1"/>
    <row r="324" spans="1:4" ht="12" customHeight="1">
      <c r="A324" s="1" t="s">
        <v>103</v>
      </c>
      <c r="C324" s="4">
        <f>SUM(C325:C346)</f>
        <v>37195.54</v>
      </c>
      <c r="D324" s="4">
        <f>SUM(D325:D346)</f>
        <v>19490.350000000006</v>
      </c>
    </row>
    <row r="325" spans="1:4" ht="12" customHeight="1">
      <c r="A325" s="1"/>
      <c r="B325" s="3" t="s">
        <v>30</v>
      </c>
      <c r="C325" s="6">
        <v>2524.19</v>
      </c>
      <c r="D325" s="7">
        <v>1309.72</v>
      </c>
    </row>
    <row r="326" spans="1:4" ht="12" customHeight="1">
      <c r="A326" s="1"/>
      <c r="B326" s="3" t="s">
        <v>58</v>
      </c>
      <c r="C326" s="6">
        <v>4237.21</v>
      </c>
      <c r="D326" s="7">
        <v>2198.55</v>
      </c>
    </row>
    <row r="327" spans="1:4" ht="12" customHeight="1">
      <c r="A327" s="1"/>
      <c r="B327" s="3" t="s">
        <v>256</v>
      </c>
      <c r="C327" s="6">
        <v>1681.35</v>
      </c>
      <c r="D327" s="7">
        <v>872.4</v>
      </c>
    </row>
    <row r="328" spans="1:4" ht="12" customHeight="1">
      <c r="A328" s="1"/>
      <c r="B328" s="3" t="s">
        <v>6</v>
      </c>
      <c r="C328" s="6">
        <v>71.39</v>
      </c>
      <c r="D328" s="7">
        <v>37.04</v>
      </c>
    </row>
    <row r="329" spans="1:4" ht="12" customHeight="1">
      <c r="A329" s="1"/>
      <c r="B329" s="3" t="s">
        <v>10</v>
      </c>
      <c r="C329" s="6">
        <v>4708.43</v>
      </c>
      <c r="D329" s="7">
        <v>2443.06</v>
      </c>
    </row>
    <row r="330" spans="2:4" ht="12" customHeight="1">
      <c r="B330" s="3" t="s">
        <v>141</v>
      </c>
      <c r="C330" s="6">
        <v>3085.56</v>
      </c>
      <c r="D330" s="7">
        <v>1601.77</v>
      </c>
    </row>
    <row r="331" spans="2:4" ht="12" customHeight="1">
      <c r="B331" s="3" t="s">
        <v>324</v>
      </c>
      <c r="C331" s="6">
        <v>50.11</v>
      </c>
      <c r="D331" s="7">
        <v>216</v>
      </c>
    </row>
    <row r="332" spans="2:4" ht="12" customHeight="1">
      <c r="B332" s="3" t="s">
        <v>179</v>
      </c>
      <c r="C332" s="6">
        <v>2886.3</v>
      </c>
      <c r="D332" s="7">
        <v>1497.61</v>
      </c>
    </row>
    <row r="333" spans="2:4" ht="12" customHeight="1">
      <c r="B333" s="3" t="s">
        <v>44</v>
      </c>
      <c r="C333" s="6">
        <v>1165.75</v>
      </c>
      <c r="D333" s="7">
        <v>604.87</v>
      </c>
    </row>
    <row r="334" spans="2:4" ht="12" customHeight="1">
      <c r="B334" s="3" t="s">
        <v>45</v>
      </c>
      <c r="C334" s="6">
        <v>67.8</v>
      </c>
      <c r="D334" s="7">
        <v>35.18</v>
      </c>
    </row>
    <row r="335" spans="2:4" ht="12" customHeight="1">
      <c r="B335" s="3" t="s">
        <v>13</v>
      </c>
      <c r="C335" s="6">
        <v>800.05</v>
      </c>
      <c r="D335" s="7">
        <v>415.12</v>
      </c>
    </row>
    <row r="336" spans="2:4" ht="12" customHeight="1">
      <c r="B336" s="3" t="s">
        <v>178</v>
      </c>
      <c r="C336" s="6">
        <v>982.18</v>
      </c>
      <c r="D336" s="7">
        <v>509.62</v>
      </c>
    </row>
    <row r="337" spans="2:4" ht="12" customHeight="1">
      <c r="B337" s="3" t="s">
        <v>47</v>
      </c>
      <c r="C337" s="6">
        <v>9925.61</v>
      </c>
      <c r="D337" s="7">
        <v>5150.08</v>
      </c>
    </row>
    <row r="338" spans="2:4" ht="12" customHeight="1">
      <c r="B338" s="3" t="s">
        <v>181</v>
      </c>
      <c r="C338" s="6">
        <v>403.88</v>
      </c>
      <c r="D338" s="7">
        <v>209.56</v>
      </c>
    </row>
    <row r="339" spans="2:4" ht="12" customHeight="1">
      <c r="B339" s="3" t="s">
        <v>180</v>
      </c>
      <c r="C339" s="6">
        <v>2135.94</v>
      </c>
      <c r="D339" s="7">
        <v>1108.27</v>
      </c>
    </row>
    <row r="340" spans="2:4" ht="12" customHeight="1">
      <c r="B340" s="3" t="s">
        <v>305</v>
      </c>
      <c r="C340" s="6">
        <v>58.97</v>
      </c>
      <c r="D340" s="7">
        <v>30.6</v>
      </c>
    </row>
    <row r="341" spans="2:4" ht="12" customHeight="1">
      <c r="B341" s="3" t="s">
        <v>325</v>
      </c>
      <c r="C341" s="6">
        <v>164.09</v>
      </c>
      <c r="D341" s="7">
        <v>85.14</v>
      </c>
    </row>
    <row r="342" spans="2:4" ht="12" customHeight="1">
      <c r="B342" s="3" t="s">
        <v>94</v>
      </c>
      <c r="C342" s="6">
        <v>369.07</v>
      </c>
      <c r="D342" s="7">
        <v>191.5</v>
      </c>
    </row>
    <row r="343" spans="2:4" ht="12" customHeight="1">
      <c r="B343" s="3" t="s">
        <v>56</v>
      </c>
      <c r="C343" s="6">
        <v>70.32</v>
      </c>
      <c r="D343" s="7">
        <v>36.49</v>
      </c>
    </row>
    <row r="344" spans="2:4" ht="12" customHeight="1">
      <c r="B344" s="3" t="s">
        <v>78</v>
      </c>
      <c r="C344" s="6">
        <v>1447.94</v>
      </c>
      <c r="D344" s="7">
        <v>751.29</v>
      </c>
    </row>
    <row r="345" spans="2:4" ht="12" customHeight="1">
      <c r="B345" s="3" t="s">
        <v>152</v>
      </c>
      <c r="C345" s="7">
        <v>169.83</v>
      </c>
      <c r="D345" s="7">
        <v>88.12</v>
      </c>
    </row>
    <row r="346" spans="2:4" ht="12" customHeight="1">
      <c r="B346" s="3" t="s">
        <v>209</v>
      </c>
      <c r="C346" s="6">
        <v>189.57</v>
      </c>
      <c r="D346" s="7">
        <v>98.36</v>
      </c>
    </row>
    <row r="347" spans="3:4" ht="12" customHeight="1">
      <c r="C347" s="7"/>
      <c r="D347" s="7"/>
    </row>
    <row r="348" spans="1:4" ht="12" customHeight="1">
      <c r="A348" s="1" t="s">
        <v>210</v>
      </c>
      <c r="C348" s="4">
        <f>SUM(C349:C392)</f>
        <v>49328.43602702702</v>
      </c>
      <c r="D348" s="4">
        <f>SUM(D349:D392)</f>
        <v>34183.98017200001</v>
      </c>
    </row>
    <row r="349" spans="1:4" ht="12" customHeight="1">
      <c r="A349" s="1"/>
      <c r="B349" s="3" t="s">
        <v>234</v>
      </c>
      <c r="C349" s="7">
        <v>25.856</v>
      </c>
      <c r="D349" s="7">
        <v>13.415</v>
      </c>
    </row>
    <row r="350" spans="2:4" ht="12" customHeight="1">
      <c r="B350" s="3" t="s">
        <v>59</v>
      </c>
      <c r="C350" s="7">
        <v>1261.679</v>
      </c>
      <c r="D350" s="7">
        <v>633.081</v>
      </c>
    </row>
    <row r="351" spans="2:4" ht="12" customHeight="1">
      <c r="B351" s="3" t="s">
        <v>60</v>
      </c>
      <c r="C351" s="7">
        <v>2234.345</v>
      </c>
      <c r="D351" s="6">
        <v>115.723</v>
      </c>
    </row>
    <row r="352" spans="1:4" ht="12.75">
      <c r="A352" s="40" t="s">
        <v>132</v>
      </c>
      <c r="B352" s="41" t="s">
        <v>299</v>
      </c>
      <c r="C352" s="42"/>
      <c r="D352" s="42" t="s">
        <v>300</v>
      </c>
    </row>
    <row r="353" spans="1:4" ht="12.75">
      <c r="A353" s="3" t="s">
        <v>205</v>
      </c>
      <c r="B353" s="5" t="s">
        <v>134</v>
      </c>
      <c r="C353" s="8"/>
      <c r="D353" s="5"/>
    </row>
    <row r="354" spans="2:4" ht="12.75">
      <c r="B354" s="5" t="s">
        <v>135</v>
      </c>
      <c r="C354" s="8"/>
      <c r="D354" s="5"/>
    </row>
    <row r="355" spans="1:4" ht="12.75">
      <c r="A355" s="44" t="s">
        <v>206</v>
      </c>
      <c r="B355" s="45"/>
      <c r="C355" s="46"/>
      <c r="D355" s="46"/>
    </row>
    <row r="356" spans="1:4" ht="12.75">
      <c r="A356" s="44" t="s">
        <v>294</v>
      </c>
      <c r="B356" s="45"/>
      <c r="C356" s="46"/>
      <c r="D356" s="46"/>
    </row>
    <row r="357" spans="1:4" ht="12.75">
      <c r="A357" s="59"/>
      <c r="B357" s="60"/>
      <c r="C357" s="61" t="s">
        <v>0</v>
      </c>
      <c r="D357" s="62" t="s">
        <v>1</v>
      </c>
    </row>
    <row r="358" spans="1:4" ht="12.75">
      <c r="A358" s="63" t="s">
        <v>142</v>
      </c>
      <c r="B358" s="64" t="s">
        <v>2</v>
      </c>
      <c r="C358" s="61" t="s">
        <v>3</v>
      </c>
      <c r="D358" s="62" t="s">
        <v>131</v>
      </c>
    </row>
    <row r="359" spans="1:4" ht="12.75">
      <c r="A359" s="63"/>
      <c r="B359" s="64"/>
      <c r="C359" s="61" t="s">
        <v>156</v>
      </c>
      <c r="D359" s="62" t="s">
        <v>156</v>
      </c>
    </row>
    <row r="360" spans="2:4" ht="12.75">
      <c r="B360" s="3" t="s">
        <v>35</v>
      </c>
      <c r="C360" s="7">
        <v>2775.689</v>
      </c>
      <c r="D360" s="7">
        <v>5294.902</v>
      </c>
    </row>
    <row r="361" spans="2:4" ht="12.75">
      <c r="B361" s="3" t="s">
        <v>5</v>
      </c>
      <c r="C361" s="7">
        <v>81.994</v>
      </c>
      <c r="D361" s="7">
        <v>53.741</v>
      </c>
    </row>
    <row r="362" spans="2:4" ht="12.75">
      <c r="B362" s="3" t="s">
        <v>6</v>
      </c>
      <c r="C362" s="7">
        <v>207.962</v>
      </c>
      <c r="D362" s="7">
        <v>209.451</v>
      </c>
    </row>
    <row r="363" spans="2:4" ht="12.75">
      <c r="B363" s="3" t="s">
        <v>8</v>
      </c>
      <c r="C363" s="7">
        <v>503.148</v>
      </c>
      <c r="D363" s="7">
        <v>212.307</v>
      </c>
    </row>
    <row r="364" spans="2:4" ht="12.75">
      <c r="B364" s="3" t="s">
        <v>61</v>
      </c>
      <c r="C364" s="7">
        <v>1443.369</v>
      </c>
      <c r="D364" s="7">
        <v>1113.735</v>
      </c>
    </row>
    <row r="365" spans="2:4" ht="12.75">
      <c r="B365" s="3" t="s">
        <v>175</v>
      </c>
      <c r="C365" s="7">
        <v>18.41</v>
      </c>
      <c r="D365" s="7">
        <f>SUM(C365*0.518)</f>
        <v>9.536380000000001</v>
      </c>
    </row>
    <row r="366" spans="2:4" ht="12.75">
      <c r="B366" s="3" t="s">
        <v>63</v>
      </c>
      <c r="C366" s="7">
        <v>1174.302</v>
      </c>
      <c r="D366" s="7">
        <v>817.131</v>
      </c>
    </row>
    <row r="367" spans="2:4" ht="12.75">
      <c r="B367" s="16" t="s">
        <v>105</v>
      </c>
      <c r="C367" s="26">
        <v>18.8</v>
      </c>
      <c r="D367" s="7">
        <v>9.7</v>
      </c>
    </row>
    <row r="368" spans="2:4" ht="12.75">
      <c r="B368" s="3" t="s">
        <v>225</v>
      </c>
      <c r="C368" s="6">
        <f>SUM(D368/0.518)</f>
        <v>506.77606177606174</v>
      </c>
      <c r="D368" s="7">
        <v>262.51</v>
      </c>
    </row>
    <row r="369" spans="2:4" ht="12.75">
      <c r="B369" s="16" t="s">
        <v>37</v>
      </c>
      <c r="C369" s="17">
        <v>83.314</v>
      </c>
      <c r="D369" s="7">
        <v>65.718</v>
      </c>
    </row>
    <row r="370" spans="2:4" ht="12.75">
      <c r="B370" s="3" t="s">
        <v>9</v>
      </c>
      <c r="C370" s="7">
        <v>160.493</v>
      </c>
      <c r="D370" s="7">
        <v>84.057</v>
      </c>
    </row>
    <row r="371" spans="2:4" ht="12.75">
      <c r="B371" s="3" t="s">
        <v>40</v>
      </c>
      <c r="C371" s="7">
        <v>758.32</v>
      </c>
      <c r="D371" s="7">
        <v>566.826</v>
      </c>
    </row>
    <row r="372" spans="2:4" ht="12.75">
      <c r="B372" s="3" t="s">
        <v>64</v>
      </c>
      <c r="C372" s="7">
        <v>448.681</v>
      </c>
      <c r="D372" s="7">
        <v>249.143</v>
      </c>
    </row>
    <row r="373" spans="2:4" ht="12.75">
      <c r="B373" s="3" t="s">
        <v>65</v>
      </c>
      <c r="C373" s="7">
        <v>5730.111</v>
      </c>
      <c r="D373" s="7">
        <v>4118.067</v>
      </c>
    </row>
    <row r="374" spans="2:4" ht="12.75">
      <c r="B374" s="3" t="s">
        <v>218</v>
      </c>
      <c r="C374" s="7">
        <v>10.34</v>
      </c>
      <c r="D374" s="7">
        <f>SUM(C374*0.518)</f>
        <v>5.35612</v>
      </c>
    </row>
    <row r="375" spans="2:4" ht="12.75">
      <c r="B375" s="3" t="s">
        <v>41</v>
      </c>
      <c r="C375" s="6">
        <v>288.818</v>
      </c>
      <c r="D375" s="7">
        <v>86.304</v>
      </c>
    </row>
    <row r="376" spans="2:4" ht="12.75">
      <c r="B376" s="3" t="s">
        <v>42</v>
      </c>
      <c r="C376" s="7">
        <v>714.658</v>
      </c>
      <c r="D376" s="7">
        <v>545.938</v>
      </c>
    </row>
    <row r="377" spans="2:4" ht="12.75">
      <c r="B377" s="3" t="s">
        <v>11</v>
      </c>
      <c r="C377" s="7">
        <v>1575.307</v>
      </c>
      <c r="D377" s="7">
        <v>1091.22</v>
      </c>
    </row>
    <row r="378" spans="2:4" ht="12.75">
      <c r="B378" s="3" t="s">
        <v>222</v>
      </c>
      <c r="C378" s="6">
        <f>SUM(D378/0.518)</f>
        <v>15.250965250965251</v>
      </c>
      <c r="D378" s="7">
        <v>7.9</v>
      </c>
    </row>
    <row r="379" spans="2:4" ht="12.75">
      <c r="B379" s="3" t="s">
        <v>107</v>
      </c>
      <c r="C379" s="6">
        <v>105.324</v>
      </c>
      <c r="D379" s="7">
        <v>93.622</v>
      </c>
    </row>
    <row r="380" spans="2:4" ht="12.75">
      <c r="B380" s="3" t="s">
        <v>66</v>
      </c>
      <c r="C380" s="7">
        <v>520.545</v>
      </c>
      <c r="D380" s="7">
        <v>419.746</v>
      </c>
    </row>
    <row r="381" spans="2:4" ht="12.75">
      <c r="B381" s="3" t="s">
        <v>14</v>
      </c>
      <c r="C381" s="7">
        <v>2235.66</v>
      </c>
      <c r="D381" s="7">
        <v>1394.494</v>
      </c>
    </row>
    <row r="382" spans="2:4" ht="12.75">
      <c r="B382" s="3" t="s">
        <v>257</v>
      </c>
      <c r="C382" s="7">
        <v>239.012</v>
      </c>
      <c r="D382" s="7">
        <v>197.057</v>
      </c>
    </row>
    <row r="383" spans="2:4" ht="12.75">
      <c r="B383" s="3" t="s">
        <v>52</v>
      </c>
      <c r="C383" s="7">
        <v>307.849</v>
      </c>
      <c r="D383" s="7">
        <v>225.116</v>
      </c>
    </row>
    <row r="384" spans="2:4" ht="12.75">
      <c r="B384" s="3" t="s">
        <v>188</v>
      </c>
      <c r="C384" s="7">
        <v>59.88</v>
      </c>
      <c r="D384" s="7">
        <v>29.08</v>
      </c>
    </row>
    <row r="385" spans="2:4" ht="12.75">
      <c r="B385" s="16" t="s">
        <v>53</v>
      </c>
      <c r="C385" s="17">
        <v>1094.148</v>
      </c>
      <c r="D385" s="7">
        <v>606.518</v>
      </c>
    </row>
    <row r="386" spans="2:4" ht="12.75">
      <c r="B386" s="3" t="s">
        <v>54</v>
      </c>
      <c r="C386" s="7">
        <v>554.858</v>
      </c>
      <c r="D386" s="7">
        <v>564.894</v>
      </c>
    </row>
    <row r="387" spans="2:4" ht="12.75">
      <c r="B387" s="3" t="s">
        <v>258</v>
      </c>
      <c r="C387" s="7">
        <v>17.874</v>
      </c>
      <c r="D387" s="7">
        <v>31.835</v>
      </c>
    </row>
    <row r="388" spans="1:4" ht="12.75">
      <c r="A388" s="16"/>
      <c r="B388" s="3" t="s">
        <v>239</v>
      </c>
      <c r="C388" s="7">
        <v>12.434</v>
      </c>
      <c r="D388" s="7">
        <f>SUM(C388*0.518)</f>
        <v>6.440812</v>
      </c>
    </row>
    <row r="389" spans="2:4" ht="12.75">
      <c r="B389" s="3" t="s">
        <v>21</v>
      </c>
      <c r="C389" s="7">
        <v>23146.182</v>
      </c>
      <c r="D389" s="7">
        <v>14786.19</v>
      </c>
    </row>
    <row r="390" spans="2:4" ht="12.75">
      <c r="B390" s="3" t="s">
        <v>79</v>
      </c>
      <c r="C390" s="7">
        <v>9.27</v>
      </c>
      <c r="D390" s="7">
        <f>SUM(C390*0.518)</f>
        <v>4.80186</v>
      </c>
    </row>
    <row r="391" spans="2:4" ht="12.75">
      <c r="B391" s="3" t="s">
        <v>228</v>
      </c>
      <c r="C391" s="7">
        <v>24.947</v>
      </c>
      <c r="D391" s="7">
        <v>12.944</v>
      </c>
    </row>
    <row r="392" spans="2:4" ht="12.75">
      <c r="B392" s="3" t="s">
        <v>209</v>
      </c>
      <c r="C392" s="7">
        <v>962.83</v>
      </c>
      <c r="D392" s="7">
        <v>245.48</v>
      </c>
    </row>
    <row r="393" ht="12.75">
      <c r="C393" s="7"/>
    </row>
    <row r="394" spans="1:4" ht="12.75">
      <c r="A394" s="1" t="s">
        <v>111</v>
      </c>
      <c r="C394" s="12">
        <f>SUM(C395:C448)</f>
        <v>267995.63316602324</v>
      </c>
      <c r="D394" s="12">
        <f>SUM(D395:D448)</f>
        <v>144444.74554000003</v>
      </c>
    </row>
    <row r="395" spans="1:4" ht="12.75">
      <c r="A395" s="16"/>
      <c r="B395" s="34" t="s">
        <v>58</v>
      </c>
      <c r="C395" s="26">
        <v>1026.47</v>
      </c>
      <c r="D395" s="17">
        <v>60.25</v>
      </c>
    </row>
    <row r="396" spans="2:4" ht="12.75">
      <c r="B396" s="3" t="s">
        <v>34</v>
      </c>
      <c r="C396" s="6">
        <v>24.27</v>
      </c>
      <c r="D396" s="7">
        <v>9.42</v>
      </c>
    </row>
    <row r="397" spans="2:4" ht="12.75">
      <c r="B397" s="3" t="s">
        <v>59</v>
      </c>
      <c r="C397" s="6">
        <v>84</v>
      </c>
      <c r="D397" s="7">
        <v>602.45</v>
      </c>
    </row>
    <row r="398" spans="2:4" ht="12.75">
      <c r="B398" s="3" t="s">
        <v>191</v>
      </c>
      <c r="C398" s="6">
        <f>SUM(D398/0.518)</f>
        <v>32.818532818532816</v>
      </c>
      <c r="D398" s="6">
        <v>17</v>
      </c>
    </row>
    <row r="399" spans="2:4" ht="12.75">
      <c r="B399" s="5" t="s">
        <v>60</v>
      </c>
      <c r="C399" s="6">
        <v>13276.99</v>
      </c>
      <c r="D399" s="7">
        <v>7225.08</v>
      </c>
    </row>
    <row r="400" spans="2:4" ht="12.75">
      <c r="B400" s="5" t="s">
        <v>35</v>
      </c>
      <c r="C400" s="6">
        <v>19678.73</v>
      </c>
      <c r="D400" s="7">
        <v>12394.33</v>
      </c>
    </row>
    <row r="401" spans="2:4" ht="12.75">
      <c r="B401" s="3" t="s">
        <v>5</v>
      </c>
      <c r="C401" s="6">
        <v>8917.48</v>
      </c>
      <c r="D401" s="7">
        <v>4186.39</v>
      </c>
    </row>
    <row r="402" spans="2:4" ht="12.75">
      <c r="B402" s="5" t="s">
        <v>6</v>
      </c>
      <c r="C402" s="6">
        <v>31805.16</v>
      </c>
      <c r="D402" s="7">
        <v>23846.67</v>
      </c>
    </row>
    <row r="403" spans="2:4" ht="12.75">
      <c r="B403" s="5" t="s">
        <v>8</v>
      </c>
      <c r="C403" s="6">
        <v>26470.94</v>
      </c>
      <c r="D403" s="7">
        <v>16296.35</v>
      </c>
    </row>
    <row r="404" spans="2:4" ht="12.75">
      <c r="B404" s="5" t="s">
        <v>7</v>
      </c>
      <c r="C404" s="6">
        <f>SUM(D404/0.518)</f>
        <v>79.16988416988417</v>
      </c>
      <c r="D404" s="7">
        <v>41.01</v>
      </c>
    </row>
    <row r="405" spans="2:4" ht="12.75">
      <c r="B405" s="3" t="s">
        <v>116</v>
      </c>
      <c r="C405" s="6">
        <v>23.49</v>
      </c>
      <c r="D405" s="7">
        <f>SUM(C405*0.518)</f>
        <v>12.167819999999999</v>
      </c>
    </row>
    <row r="406" spans="2:4" ht="12.75">
      <c r="B406" s="3" t="s">
        <v>63</v>
      </c>
      <c r="C406" s="6">
        <v>34</v>
      </c>
      <c r="D406" s="7">
        <v>35.73</v>
      </c>
    </row>
    <row r="407" spans="2:4" ht="12.75">
      <c r="B407" s="5" t="s">
        <v>37</v>
      </c>
      <c r="C407" s="6">
        <v>15718.42</v>
      </c>
      <c r="D407" s="7">
        <v>9540.58</v>
      </c>
    </row>
    <row r="408" spans="2:4" ht="12.75">
      <c r="B408" s="5" t="s">
        <v>38</v>
      </c>
      <c r="C408" s="6"/>
      <c r="D408" s="6"/>
    </row>
    <row r="409" spans="1:4" ht="12.75">
      <c r="A409" s="16"/>
      <c r="B409" s="34" t="s">
        <v>9</v>
      </c>
      <c r="C409" s="26">
        <v>20240.5</v>
      </c>
      <c r="D409" s="17">
        <v>13682.67</v>
      </c>
    </row>
    <row r="410" spans="1:4" ht="12.75">
      <c r="A410" s="40" t="s">
        <v>132</v>
      </c>
      <c r="B410" s="41" t="s">
        <v>299</v>
      </c>
      <c r="C410" s="42"/>
      <c r="D410" s="42" t="s">
        <v>300</v>
      </c>
    </row>
    <row r="411" spans="1:4" ht="12.75">
      <c r="A411" s="3" t="s">
        <v>205</v>
      </c>
      <c r="B411" s="5" t="s">
        <v>134</v>
      </c>
      <c r="C411" s="8"/>
      <c r="D411" s="5"/>
    </row>
    <row r="412" spans="2:4" ht="12.75">
      <c r="B412" s="5" t="s">
        <v>135</v>
      </c>
      <c r="C412" s="8"/>
      <c r="D412" s="5"/>
    </row>
    <row r="413" spans="1:4" ht="12.75">
      <c r="A413" s="44" t="s">
        <v>206</v>
      </c>
      <c r="B413" s="45"/>
      <c r="C413" s="46"/>
      <c r="D413" s="46"/>
    </row>
    <row r="414" spans="1:4" ht="12.75">
      <c r="A414" s="44" t="s">
        <v>294</v>
      </c>
      <c r="B414" s="45"/>
      <c r="C414" s="46"/>
      <c r="D414" s="46"/>
    </row>
    <row r="415" spans="1:4" ht="12.75">
      <c r="A415" s="59"/>
      <c r="B415" s="60"/>
      <c r="C415" s="61" t="s">
        <v>0</v>
      </c>
      <c r="D415" s="62" t="s">
        <v>1</v>
      </c>
    </row>
    <row r="416" spans="1:4" ht="12.75">
      <c r="A416" s="63" t="s">
        <v>142</v>
      </c>
      <c r="B416" s="64" t="s">
        <v>2</v>
      </c>
      <c r="C416" s="61" t="s">
        <v>3</v>
      </c>
      <c r="D416" s="62" t="s">
        <v>131</v>
      </c>
    </row>
    <row r="417" spans="1:4" ht="12.75">
      <c r="A417" s="63"/>
      <c r="B417" s="64"/>
      <c r="C417" s="61" t="s">
        <v>156</v>
      </c>
      <c r="D417" s="62" t="s">
        <v>156</v>
      </c>
    </row>
    <row r="418" spans="2:4" ht="12.75">
      <c r="B418" s="5" t="s">
        <v>40</v>
      </c>
      <c r="C418" s="6">
        <v>98.25</v>
      </c>
      <c r="D418" s="7">
        <f>SUM(C418*0.518)</f>
        <v>50.8935</v>
      </c>
    </row>
    <row r="419" spans="2:4" ht="12.75">
      <c r="B419" s="5" t="s">
        <v>64</v>
      </c>
      <c r="C419" s="6">
        <f>SUM(D419/0.518)</f>
        <v>23.166023166023166</v>
      </c>
      <c r="D419" s="7">
        <v>12</v>
      </c>
    </row>
    <row r="420" spans="2:4" ht="12.75">
      <c r="B420" s="3" t="s">
        <v>65</v>
      </c>
      <c r="C420" s="6">
        <v>106</v>
      </c>
      <c r="D420" s="7">
        <v>3181.57</v>
      </c>
    </row>
    <row r="421" spans="2:4" ht="12.75">
      <c r="B421" s="3" t="s">
        <v>117</v>
      </c>
      <c r="C421" s="6">
        <v>1162.59</v>
      </c>
      <c r="D421" s="7">
        <v>630.55</v>
      </c>
    </row>
    <row r="422" spans="2:4" ht="12.75">
      <c r="B422" s="5" t="s">
        <v>41</v>
      </c>
      <c r="C422" s="6">
        <v>5168.67</v>
      </c>
      <c r="D422" s="7">
        <v>2743.52</v>
      </c>
    </row>
    <row r="423" spans="2:4" ht="12.75">
      <c r="B423" s="5" t="s">
        <v>42</v>
      </c>
      <c r="C423" s="6">
        <v>606.72</v>
      </c>
      <c r="D423" s="7">
        <v>407.88</v>
      </c>
    </row>
    <row r="424" spans="2:4" ht="12.75">
      <c r="B424" s="5" t="s">
        <v>11</v>
      </c>
      <c r="C424" s="6">
        <v>4024.59</v>
      </c>
      <c r="D424" s="7">
        <v>2685.97</v>
      </c>
    </row>
    <row r="425" spans="2:4" ht="12.75">
      <c r="B425" s="3" t="s">
        <v>12</v>
      </c>
      <c r="C425" s="6">
        <v>1128.26</v>
      </c>
      <c r="D425" s="7">
        <v>463.67</v>
      </c>
    </row>
    <row r="426" spans="2:4" ht="12.75">
      <c r="B426" s="3" t="s">
        <v>119</v>
      </c>
      <c r="C426" s="6">
        <v>1326.87</v>
      </c>
      <c r="D426" s="7">
        <v>181.07</v>
      </c>
    </row>
    <row r="427" spans="2:4" ht="12.75">
      <c r="B427" s="5" t="s">
        <v>13</v>
      </c>
      <c r="C427" s="6">
        <v>48409.23</v>
      </c>
      <c r="D427" s="7">
        <v>1455.87</v>
      </c>
    </row>
    <row r="428" spans="2:4" ht="12.75">
      <c r="B428" s="3" t="s">
        <v>66</v>
      </c>
      <c r="C428" s="6">
        <v>570.63</v>
      </c>
      <c r="D428" s="7">
        <v>235.03</v>
      </c>
    </row>
    <row r="429" spans="2:4" ht="12.75">
      <c r="B429" s="3" t="s">
        <v>86</v>
      </c>
      <c r="C429" s="6">
        <v>53.4</v>
      </c>
      <c r="D429" s="7">
        <v>34.71</v>
      </c>
    </row>
    <row r="430" spans="2:4" ht="12.75">
      <c r="B430" s="3" t="s">
        <v>46</v>
      </c>
      <c r="C430" s="6">
        <f>SUM(D430/0.518)</f>
        <v>93.33976833976834</v>
      </c>
      <c r="D430" s="7">
        <v>48.35</v>
      </c>
    </row>
    <row r="431" spans="2:4" ht="12.75">
      <c r="B431" s="5" t="s">
        <v>14</v>
      </c>
      <c r="C431" s="6">
        <v>6661.49</v>
      </c>
      <c r="D431" s="7">
        <v>4725.68</v>
      </c>
    </row>
    <row r="432" spans="2:4" ht="12.75">
      <c r="B432" s="3" t="s">
        <v>139</v>
      </c>
      <c r="C432" s="6">
        <v>65.91</v>
      </c>
      <c r="D432" s="6">
        <v>25.19</v>
      </c>
    </row>
    <row r="433" spans="2:4" ht="12.75">
      <c r="B433" s="3" t="s">
        <v>193</v>
      </c>
      <c r="C433" s="6">
        <v>104.41</v>
      </c>
      <c r="D433" s="6">
        <v>79.91</v>
      </c>
    </row>
    <row r="434" spans="2:4" ht="12.75">
      <c r="B434" s="3" t="s">
        <v>122</v>
      </c>
      <c r="C434" s="6">
        <v>254.09</v>
      </c>
      <c r="D434" s="7">
        <v>149.37</v>
      </c>
    </row>
    <row r="435" spans="2:4" ht="12.75">
      <c r="B435" s="5" t="s">
        <v>52</v>
      </c>
      <c r="C435" s="6">
        <v>2560</v>
      </c>
      <c r="D435" s="7">
        <v>2269.74</v>
      </c>
    </row>
    <row r="436" spans="1:4" ht="12.75">
      <c r="A436" s="16"/>
      <c r="B436" s="3" t="s">
        <v>28</v>
      </c>
      <c r="C436" s="6">
        <f>SUM(D436/0.518)</f>
        <v>212.45173745173744</v>
      </c>
      <c r="D436" s="6">
        <v>110.05</v>
      </c>
    </row>
    <row r="437" spans="2:4" ht="12.75">
      <c r="B437" s="16" t="s">
        <v>67</v>
      </c>
      <c r="C437" s="26">
        <v>1233.19</v>
      </c>
      <c r="D437" s="17">
        <v>583.87</v>
      </c>
    </row>
    <row r="438" spans="2:4" ht="12.75">
      <c r="B438" s="5" t="s">
        <v>53</v>
      </c>
      <c r="C438" s="6">
        <v>10293.27</v>
      </c>
      <c r="D438" s="7">
        <v>2502.82</v>
      </c>
    </row>
    <row r="439" spans="1:4" ht="12.75">
      <c r="A439" s="16"/>
      <c r="B439" s="16" t="s">
        <v>55</v>
      </c>
      <c r="C439" s="26">
        <v>2858.51</v>
      </c>
      <c r="D439" s="17">
        <v>1907.43</v>
      </c>
    </row>
    <row r="440" spans="1:4" ht="12.75">
      <c r="A440" s="16"/>
      <c r="B440" s="16" t="s">
        <v>260</v>
      </c>
      <c r="C440" s="6">
        <f>SUM(D440/0.518)</f>
        <v>21.235521235521237</v>
      </c>
      <c r="D440" s="17">
        <v>11</v>
      </c>
    </row>
    <row r="441" spans="2:4" ht="12.75">
      <c r="B441" s="3" t="s">
        <v>57</v>
      </c>
      <c r="C441" s="6">
        <v>9023.75</v>
      </c>
      <c r="D441" s="7">
        <v>3009.52</v>
      </c>
    </row>
    <row r="442" spans="2:4" ht="12.75">
      <c r="B442" s="5" t="s">
        <v>152</v>
      </c>
      <c r="C442" s="6">
        <f>SUM(D442/0.518)</f>
        <v>8.841698841698841</v>
      </c>
      <c r="D442" s="7">
        <v>4.58</v>
      </c>
    </row>
    <row r="443" spans="2:4" ht="12.75">
      <c r="B443" s="5" t="s">
        <v>126</v>
      </c>
      <c r="C443" s="6">
        <v>58.29</v>
      </c>
      <c r="D443" s="7">
        <f>SUM(C443*0.518)</f>
        <v>30.19422</v>
      </c>
    </row>
    <row r="444" spans="2:4" ht="12.75">
      <c r="B444" s="5" t="s">
        <v>21</v>
      </c>
      <c r="C444" s="6">
        <v>27755.35</v>
      </c>
      <c r="D444" s="7">
        <v>25670.59</v>
      </c>
    </row>
    <row r="445" spans="2:4" ht="12.75">
      <c r="B445" s="5" t="s">
        <v>127</v>
      </c>
      <c r="C445" s="6">
        <v>1783.65</v>
      </c>
      <c r="D445" s="6">
        <v>578.5</v>
      </c>
    </row>
    <row r="446" spans="2:4" ht="12.75">
      <c r="B446" s="5" t="s">
        <v>68</v>
      </c>
      <c r="C446" s="6">
        <v>3950.15</v>
      </c>
      <c r="D446" s="7">
        <v>2013.29</v>
      </c>
    </row>
    <row r="447" spans="2:4" ht="12.75">
      <c r="B447" s="3" t="s">
        <v>128</v>
      </c>
      <c r="C447" s="6">
        <v>873.36</v>
      </c>
      <c r="D447" s="7">
        <v>428.93</v>
      </c>
    </row>
    <row r="448" spans="2:4" ht="13.5" thickBot="1">
      <c r="B448" s="3" t="s">
        <v>209</v>
      </c>
      <c r="C448" s="6">
        <v>93.53</v>
      </c>
      <c r="D448" s="7">
        <v>262.9</v>
      </c>
    </row>
    <row r="449" spans="1:4" ht="14.25" thickBot="1" thickTop="1">
      <c r="A449" s="20" t="s">
        <v>130</v>
      </c>
      <c r="B449" s="21"/>
      <c r="C449" s="22">
        <f>+C6+C25+C38+C45+C94+C145+C191+C198+C202+C248+C286+C324+C348+C394</f>
        <v>1325193.8435212357</v>
      </c>
      <c r="D449" s="22">
        <f>+D6+D25+D38+D45+D94+D145+D191+D198+D202+D248+D286+D324+D348+D394</f>
        <v>646163.787092</v>
      </c>
    </row>
    <row r="450" spans="1:4" ht="12.75">
      <c r="A450" s="65" t="s">
        <v>377</v>
      </c>
      <c r="B450" s="48"/>
      <c r="C450" s="49"/>
      <c r="D450" s="49"/>
    </row>
    <row r="451" spans="1:4" ht="12.75">
      <c r="A451" s="3" t="s">
        <v>132</v>
      </c>
      <c r="B451" s="5" t="s">
        <v>299</v>
      </c>
      <c r="C451" s="8"/>
      <c r="D451" s="8"/>
    </row>
    <row r="452" spans="1:4" ht="12.75">
      <c r="A452" s="3" t="s">
        <v>205</v>
      </c>
      <c r="B452" s="5" t="s">
        <v>134</v>
      </c>
      <c r="C452" s="8"/>
      <c r="D452" s="5"/>
    </row>
    <row r="453" spans="2:4" ht="12.75">
      <c r="B453" s="5" t="s">
        <v>135</v>
      </c>
      <c r="C453" s="8"/>
      <c r="D453" s="5"/>
    </row>
    <row r="454" ht="12.75">
      <c r="C454" s="6"/>
    </row>
    <row r="455" ht="12.75">
      <c r="C455" s="6"/>
    </row>
    <row r="456" ht="12.75">
      <c r="C456" s="6"/>
    </row>
    <row r="457" ht="12.75">
      <c r="C457" s="6"/>
    </row>
    <row r="458" ht="12.75">
      <c r="C458" s="6"/>
    </row>
    <row r="459" ht="12.75">
      <c r="C459" s="6"/>
    </row>
    <row r="460" ht="12.75">
      <c r="C460" s="6"/>
    </row>
    <row r="461" ht="12.75">
      <c r="C461" s="6"/>
    </row>
    <row r="462" ht="12.75">
      <c r="C462" s="6"/>
    </row>
    <row r="463" ht="12.75">
      <c r="C463" s="6"/>
    </row>
    <row r="464" ht="12.75">
      <c r="C464" s="6"/>
    </row>
    <row r="465" ht="12.75">
      <c r="C465" s="6"/>
    </row>
    <row r="466" ht="12.75">
      <c r="C466" s="6"/>
    </row>
    <row r="467" ht="12.75">
      <c r="C467" s="6"/>
    </row>
    <row r="468" ht="12.75">
      <c r="C468" s="6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1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19.140625" style="3" customWidth="1"/>
    <col min="2" max="2" width="19.8515625" style="3" customWidth="1"/>
    <col min="3" max="3" width="19.7109375" style="2" customWidth="1"/>
    <col min="4" max="4" width="18.57421875" style="2" customWidth="1"/>
  </cols>
  <sheetData>
    <row r="1" spans="1:4" ht="12.75">
      <c r="A1" s="44" t="s">
        <v>206</v>
      </c>
      <c r="B1" s="45"/>
      <c r="C1" s="46"/>
      <c r="D1" s="46"/>
    </row>
    <row r="2" spans="1:4" ht="12.75">
      <c r="A2" s="44" t="s">
        <v>326</v>
      </c>
      <c r="B2" s="45"/>
      <c r="C2" s="46"/>
      <c r="D2" s="46"/>
    </row>
    <row r="3" spans="1:4" ht="12.75">
      <c r="A3" s="59"/>
      <c r="B3" s="60"/>
      <c r="C3" s="61" t="s">
        <v>0</v>
      </c>
      <c r="D3" s="62" t="s">
        <v>1</v>
      </c>
    </row>
    <row r="4" spans="1:4" ht="12.75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.75">
      <c r="A5" s="63"/>
      <c r="B5" s="64"/>
      <c r="C5" s="61" t="s">
        <v>156</v>
      </c>
      <c r="D5" s="62" t="s">
        <v>156</v>
      </c>
    </row>
    <row r="6" spans="1:4" ht="12" customHeight="1">
      <c r="A6" s="1" t="s">
        <v>4</v>
      </c>
      <c r="B6" s="1"/>
      <c r="C6" s="4">
        <f>SUM(C7:C24)</f>
        <v>6555.950000000001</v>
      </c>
      <c r="D6" s="4">
        <f>SUM(D7:D24)</f>
        <v>3339.67</v>
      </c>
    </row>
    <row r="7" spans="1:4" ht="12" customHeight="1">
      <c r="A7" s="1"/>
      <c r="B7" s="3" t="s">
        <v>35</v>
      </c>
      <c r="C7" s="7">
        <v>413.36</v>
      </c>
      <c r="D7" s="7">
        <v>214.56</v>
      </c>
    </row>
    <row r="8" spans="1:4" ht="12" customHeight="1">
      <c r="A8" s="1"/>
      <c r="B8" s="3" t="s">
        <v>8</v>
      </c>
      <c r="C8" s="7">
        <v>2664.21</v>
      </c>
      <c r="D8" s="7">
        <v>1354.26</v>
      </c>
    </row>
    <row r="9" spans="1:4" ht="12" customHeight="1">
      <c r="A9" s="1"/>
      <c r="B9" s="3" t="s">
        <v>296</v>
      </c>
      <c r="C9" s="7">
        <v>747.66</v>
      </c>
      <c r="D9" s="7">
        <v>378.55</v>
      </c>
    </row>
    <row r="10" spans="1:4" ht="12" customHeight="1">
      <c r="A10" s="1"/>
      <c r="B10" s="3" t="s">
        <v>9</v>
      </c>
      <c r="C10" s="7">
        <v>17.97</v>
      </c>
      <c r="D10" s="7">
        <v>9.34</v>
      </c>
    </row>
    <row r="11" spans="1:4" ht="12" customHeight="1">
      <c r="A11" s="1"/>
      <c r="B11" s="3" t="s">
        <v>10</v>
      </c>
      <c r="C11" s="7">
        <v>76.8</v>
      </c>
      <c r="D11" s="7">
        <v>28.06</v>
      </c>
    </row>
    <row r="12" spans="1:4" ht="12" customHeight="1">
      <c r="A12" s="1"/>
      <c r="B12" s="3" t="s">
        <v>235</v>
      </c>
      <c r="C12" s="7">
        <v>27.26</v>
      </c>
      <c r="D12" s="7">
        <v>14.46</v>
      </c>
    </row>
    <row r="13" spans="1:4" ht="12" customHeight="1">
      <c r="A13" s="1"/>
      <c r="B13" s="3" t="s">
        <v>11</v>
      </c>
      <c r="C13" s="7">
        <v>49.26</v>
      </c>
      <c r="D13" s="7">
        <v>25.12</v>
      </c>
    </row>
    <row r="14" spans="1:4" ht="12" customHeight="1">
      <c r="A14" s="1"/>
      <c r="B14" s="3" t="s">
        <v>327</v>
      </c>
      <c r="C14" s="7">
        <v>37.53</v>
      </c>
      <c r="D14" s="7">
        <v>18.12</v>
      </c>
    </row>
    <row r="15" spans="1:4" ht="12" customHeight="1">
      <c r="A15" s="1"/>
      <c r="B15" s="3" t="s">
        <v>14</v>
      </c>
      <c r="C15" s="7">
        <v>198.98</v>
      </c>
      <c r="D15" s="7">
        <v>103.98</v>
      </c>
    </row>
    <row r="16" spans="1:4" ht="12" customHeight="1">
      <c r="A16" s="1"/>
      <c r="B16" s="3" t="s">
        <v>295</v>
      </c>
      <c r="C16" s="7">
        <v>107.04</v>
      </c>
      <c r="D16" s="7">
        <v>54.82</v>
      </c>
    </row>
    <row r="17" spans="1:4" ht="12" customHeight="1">
      <c r="A17" s="1"/>
      <c r="B17" s="3" t="s">
        <v>19</v>
      </c>
      <c r="C17" s="7">
        <v>68.64</v>
      </c>
      <c r="D17" s="7">
        <v>20.92</v>
      </c>
    </row>
    <row r="18" spans="1:4" ht="12" customHeight="1">
      <c r="A18" s="1"/>
      <c r="B18" s="3" t="s">
        <v>78</v>
      </c>
      <c r="C18" s="7">
        <v>38.45</v>
      </c>
      <c r="D18" s="7">
        <v>34.9</v>
      </c>
    </row>
    <row r="19" spans="1:4" ht="12" customHeight="1">
      <c r="A19" s="1"/>
      <c r="B19" s="3" t="s">
        <v>20</v>
      </c>
      <c r="C19" s="7">
        <v>541.76</v>
      </c>
      <c r="D19" s="7">
        <v>255.59</v>
      </c>
    </row>
    <row r="20" spans="1:4" ht="12" customHeight="1">
      <c r="A20" s="1"/>
      <c r="B20" s="3" t="s">
        <v>230</v>
      </c>
      <c r="C20" s="7">
        <v>88.53</v>
      </c>
      <c r="D20" s="7">
        <v>64.94</v>
      </c>
    </row>
    <row r="21" spans="1:4" ht="12" customHeight="1">
      <c r="A21" s="1"/>
      <c r="B21" s="3" t="s">
        <v>21</v>
      </c>
      <c r="C21" s="7">
        <v>1277.59</v>
      </c>
      <c r="D21" s="7">
        <v>663.46</v>
      </c>
    </row>
    <row r="22" spans="1:4" ht="12" customHeight="1">
      <c r="A22" s="1"/>
      <c r="B22" s="3" t="s">
        <v>328</v>
      </c>
      <c r="C22" s="7">
        <v>14.53</v>
      </c>
      <c r="D22" s="7">
        <v>7.55</v>
      </c>
    </row>
    <row r="23" spans="1:4" ht="12" customHeight="1">
      <c r="A23" s="1"/>
      <c r="B23" s="3" t="s">
        <v>22</v>
      </c>
      <c r="C23" s="7">
        <v>53.56</v>
      </c>
      <c r="D23" s="7">
        <v>29.13</v>
      </c>
    </row>
    <row r="24" spans="1:4" ht="12" customHeight="1">
      <c r="A24" s="1"/>
      <c r="B24" s="3" t="s">
        <v>297</v>
      </c>
      <c r="C24" s="7">
        <v>132.82</v>
      </c>
      <c r="D24" s="7">
        <v>61.91</v>
      </c>
    </row>
    <row r="25" spans="1:4" ht="12" customHeight="1">
      <c r="A25" s="1"/>
      <c r="C25" s="7"/>
      <c r="D25" s="7"/>
    </row>
    <row r="26" spans="1:4" ht="12" customHeight="1">
      <c r="A26" s="1" t="s">
        <v>197</v>
      </c>
      <c r="C26" s="4">
        <f>SUM(C27:C29)</f>
        <v>29828.0612</v>
      </c>
      <c r="D26" s="4">
        <f>SUM(D27:D29)</f>
        <v>25.66422</v>
      </c>
    </row>
    <row r="27" spans="2:4" ht="12" customHeight="1">
      <c r="B27" s="3" t="s">
        <v>10</v>
      </c>
      <c r="C27" s="7">
        <v>29568.11</v>
      </c>
      <c r="D27" s="6"/>
    </row>
    <row r="28" spans="2:4" ht="12" customHeight="1">
      <c r="B28" s="3" t="s">
        <v>329</v>
      </c>
      <c r="C28" s="7">
        <v>222.8612</v>
      </c>
      <c r="D28" s="6">
        <v>6.4516</v>
      </c>
    </row>
    <row r="29" spans="2:4" ht="12" customHeight="1">
      <c r="B29" s="3" t="s">
        <v>195</v>
      </c>
      <c r="C29" s="7">
        <v>37.09</v>
      </c>
      <c r="D29" s="7">
        <f>SUM(C29*0.518)</f>
        <v>19.21262</v>
      </c>
    </row>
    <row r="30" ht="12" customHeight="1">
      <c r="C30" s="7"/>
    </row>
    <row r="31" spans="1:4" ht="12" customHeight="1">
      <c r="A31" s="1" t="s">
        <v>298</v>
      </c>
      <c r="C31" s="4">
        <f>SUM(C32:C41)</f>
        <v>2012.6061776061774</v>
      </c>
      <c r="D31" s="12">
        <f>SUM(D32:D41)</f>
        <v>1042.53</v>
      </c>
    </row>
    <row r="32" spans="2:4" ht="12" customHeight="1">
      <c r="B32" s="3" t="s">
        <v>21</v>
      </c>
      <c r="C32" s="7">
        <f>SUM(D32/0.518)</f>
        <v>281.4478764478764</v>
      </c>
      <c r="D32" s="2">
        <v>145.79</v>
      </c>
    </row>
    <row r="33" spans="2:4" ht="12" customHeight="1">
      <c r="B33" s="3" t="s">
        <v>14</v>
      </c>
      <c r="C33" s="7">
        <f>SUM(D33/0.518)</f>
        <v>164.05405405405406</v>
      </c>
      <c r="D33" s="2">
        <v>84.98</v>
      </c>
    </row>
    <row r="34" spans="2:4" ht="12" customHeight="1">
      <c r="B34" s="3" t="s">
        <v>72</v>
      </c>
      <c r="C34" s="7">
        <f aca="true" t="shared" si="0" ref="C34:C41">SUM(D34/0.518)</f>
        <v>387.1042471042471</v>
      </c>
      <c r="D34" s="2">
        <v>200.52</v>
      </c>
    </row>
    <row r="35" spans="2:4" ht="12" customHeight="1">
      <c r="B35" s="3" t="s">
        <v>12</v>
      </c>
      <c r="C35" s="7">
        <f t="shared" si="0"/>
        <v>230.7722007722008</v>
      </c>
      <c r="D35" s="2">
        <v>119.54</v>
      </c>
    </row>
    <row r="36" spans="2:4" ht="12" customHeight="1">
      <c r="B36" s="3" t="s">
        <v>260</v>
      </c>
      <c r="C36" s="7">
        <f t="shared" si="0"/>
        <v>301.81467181467184</v>
      </c>
      <c r="D36" s="2">
        <v>156.34</v>
      </c>
    </row>
    <row r="37" spans="2:4" ht="12" customHeight="1">
      <c r="B37" s="3" t="s">
        <v>71</v>
      </c>
      <c r="C37" s="7">
        <f t="shared" si="0"/>
        <v>45.849420849420845</v>
      </c>
      <c r="D37" s="2">
        <v>23.75</v>
      </c>
    </row>
    <row r="38" spans="2:4" ht="12" customHeight="1">
      <c r="B38" s="3" t="s">
        <v>32</v>
      </c>
      <c r="C38" s="7">
        <f t="shared" si="0"/>
        <v>71.44787644787644</v>
      </c>
      <c r="D38" s="2">
        <v>37.01</v>
      </c>
    </row>
    <row r="39" spans="2:4" ht="12" customHeight="1">
      <c r="B39" s="3" t="s">
        <v>60</v>
      </c>
      <c r="C39" s="7">
        <f t="shared" si="0"/>
        <v>78.74517374517374</v>
      </c>
      <c r="D39" s="2">
        <v>40.79</v>
      </c>
    </row>
    <row r="40" spans="2:4" ht="12" customHeight="1">
      <c r="B40" s="3" t="s">
        <v>31</v>
      </c>
      <c r="C40" s="7">
        <f t="shared" si="0"/>
        <v>271.5057915057915</v>
      </c>
      <c r="D40" s="2">
        <v>140.64</v>
      </c>
    </row>
    <row r="41" spans="2:4" ht="12" customHeight="1">
      <c r="B41" s="3" t="s">
        <v>209</v>
      </c>
      <c r="C41" s="7">
        <f t="shared" si="0"/>
        <v>179.86486486486487</v>
      </c>
      <c r="D41" s="2">
        <v>93.17</v>
      </c>
    </row>
    <row r="42" ht="12" customHeight="1">
      <c r="C42" s="7"/>
    </row>
    <row r="43" spans="1:4" ht="12" customHeight="1">
      <c r="A43" s="1" t="s">
        <v>23</v>
      </c>
      <c r="C43" s="10">
        <f>SUM(C44:C45)</f>
        <v>723.6640926640927</v>
      </c>
      <c r="D43" s="10">
        <f>SUM(D44:D45)</f>
        <v>218</v>
      </c>
    </row>
    <row r="44" spans="1:4" ht="12" customHeight="1">
      <c r="A44" s="1"/>
      <c r="B44" s="3" t="s">
        <v>10</v>
      </c>
      <c r="C44" s="9">
        <v>631</v>
      </c>
      <c r="D44" s="9">
        <v>170</v>
      </c>
    </row>
    <row r="45" spans="1:4" ht="12" customHeight="1">
      <c r="A45" s="1"/>
      <c r="B45" s="3" t="s">
        <v>28</v>
      </c>
      <c r="C45" s="7">
        <f>SUM(D45/0.518)</f>
        <v>92.66409266409266</v>
      </c>
      <c r="D45" s="9">
        <v>48</v>
      </c>
    </row>
    <row r="46" spans="3:4" ht="12" customHeight="1">
      <c r="C46" s="7"/>
      <c r="D46" s="6"/>
    </row>
    <row r="47" spans="1:4" ht="12" customHeight="1">
      <c r="A47" s="1" t="s">
        <v>24</v>
      </c>
      <c r="C47" s="10">
        <f>SUM(C48:C56)</f>
        <v>8196.971359073359</v>
      </c>
      <c r="D47" s="10">
        <f>SUM(D48:D56)</f>
        <v>1865.1778380000003</v>
      </c>
    </row>
    <row r="48" spans="2:4" ht="12" customHeight="1">
      <c r="B48" s="3" t="s">
        <v>25</v>
      </c>
      <c r="C48" s="7">
        <v>3.871</v>
      </c>
      <c r="D48" s="7">
        <f>SUM(C48*0.518)</f>
        <v>2.005178</v>
      </c>
    </row>
    <row r="49" spans="2:4" ht="12" customHeight="1">
      <c r="B49" s="5" t="s">
        <v>28</v>
      </c>
      <c r="C49" s="7">
        <v>2948.65</v>
      </c>
      <c r="D49" s="6">
        <v>966.9970000000001</v>
      </c>
    </row>
    <row r="50" spans="1:4" ht="12" customHeight="1">
      <c r="A50" s="16"/>
      <c r="B50" s="3" t="s">
        <v>330</v>
      </c>
      <c r="C50" s="7">
        <f>SUM(D50/0.518)</f>
        <v>148.469111969112</v>
      </c>
      <c r="D50" s="6">
        <v>76.90700000000001</v>
      </c>
    </row>
    <row r="51" spans="2:4" ht="12" customHeight="1">
      <c r="B51" s="3" t="s">
        <v>331</v>
      </c>
      <c r="C51" s="7">
        <f>SUM(D51/0.518)</f>
        <v>18.706563706563706</v>
      </c>
      <c r="D51" s="6">
        <v>9.69</v>
      </c>
    </row>
    <row r="52" spans="2:4" ht="12" customHeight="1">
      <c r="B52" s="3" t="s">
        <v>8</v>
      </c>
      <c r="C52" s="7">
        <v>0</v>
      </c>
      <c r="D52" s="6">
        <v>0</v>
      </c>
    </row>
    <row r="53" spans="2:4" ht="12" customHeight="1">
      <c r="B53" s="3" t="s">
        <v>195</v>
      </c>
      <c r="C53" s="7">
        <v>44.87</v>
      </c>
      <c r="D53" s="7">
        <f>SUM(C53*0.518)</f>
        <v>23.24266</v>
      </c>
    </row>
    <row r="54" spans="1:4" ht="12" customHeight="1">
      <c r="A54" s="16"/>
      <c r="B54" s="16" t="s">
        <v>196</v>
      </c>
      <c r="C54" s="7">
        <f>SUM(D54/0.518)</f>
        <v>38.397683397683394</v>
      </c>
      <c r="D54" s="6">
        <v>19.89</v>
      </c>
    </row>
    <row r="55" spans="2:4" ht="12" customHeight="1">
      <c r="B55" s="3" t="s">
        <v>215</v>
      </c>
      <c r="C55" s="7">
        <v>63</v>
      </c>
      <c r="D55" s="7">
        <f>SUM(C55*0.518)</f>
        <v>32.634</v>
      </c>
    </row>
    <row r="56" spans="2:4" ht="12" customHeight="1">
      <c r="B56" s="3" t="s">
        <v>10</v>
      </c>
      <c r="C56" s="51">
        <v>4931.007</v>
      </c>
      <c r="D56" s="6">
        <v>733.8119999999999</v>
      </c>
    </row>
    <row r="57" spans="1:4" ht="12" customHeight="1">
      <c r="A57" s="52" t="s">
        <v>332</v>
      </c>
      <c r="B57" s="53" t="s">
        <v>333</v>
      </c>
      <c r="C57" s="54"/>
      <c r="D57" s="54" t="s">
        <v>300</v>
      </c>
    </row>
    <row r="58" spans="1:4" ht="12" customHeight="1">
      <c r="A58" s="55" t="s">
        <v>334</v>
      </c>
      <c r="B58" s="56" t="s">
        <v>335</v>
      </c>
      <c r="C58" s="57"/>
      <c r="D58" s="56"/>
    </row>
    <row r="59" spans="1:4" ht="12" customHeight="1">
      <c r="A59" s="55"/>
      <c r="B59" s="56" t="s">
        <v>336</v>
      </c>
      <c r="C59" s="57"/>
      <c r="D59" s="56"/>
    </row>
    <row r="60" spans="1:4" ht="12" customHeight="1">
      <c r="A60" s="44" t="s">
        <v>206</v>
      </c>
      <c r="B60" s="45"/>
      <c r="C60" s="46"/>
      <c r="D60" s="46"/>
    </row>
    <row r="61" spans="1:4" ht="12" customHeight="1">
      <c r="A61" s="44" t="s">
        <v>326</v>
      </c>
      <c r="B61" s="45"/>
      <c r="C61" s="46"/>
      <c r="D61" s="46"/>
    </row>
    <row r="62" spans="1:4" ht="12" customHeight="1">
      <c r="A62" s="59"/>
      <c r="B62" s="60"/>
      <c r="C62" s="61" t="s">
        <v>0</v>
      </c>
      <c r="D62" s="62" t="s">
        <v>1</v>
      </c>
    </row>
    <row r="63" spans="1:4" ht="12" customHeight="1">
      <c r="A63" s="63" t="s">
        <v>142</v>
      </c>
      <c r="B63" s="64" t="s">
        <v>2</v>
      </c>
      <c r="C63" s="61" t="s">
        <v>3</v>
      </c>
      <c r="D63" s="62" t="s">
        <v>131</v>
      </c>
    </row>
    <row r="64" spans="1:4" ht="12" customHeight="1">
      <c r="A64" s="63"/>
      <c r="B64" s="64"/>
      <c r="C64" s="61" t="s">
        <v>156</v>
      </c>
      <c r="D64" s="62" t="s">
        <v>156</v>
      </c>
    </row>
    <row r="65" spans="1:4" ht="12" customHeight="1">
      <c r="A65" s="1" t="s">
        <v>29</v>
      </c>
      <c r="C65" s="11">
        <f>SUM(C66:C104)</f>
        <v>11195.354942084941</v>
      </c>
      <c r="D65" s="11">
        <f>SUM(D66:D104)</f>
        <v>6488.0215</v>
      </c>
    </row>
    <row r="66" spans="2:4" ht="12" customHeight="1">
      <c r="B66" s="3" t="s">
        <v>91</v>
      </c>
      <c r="C66" s="7">
        <f>SUM(D66/0.518)</f>
        <v>807.5675675675675</v>
      </c>
      <c r="D66" s="7">
        <v>418.32</v>
      </c>
    </row>
    <row r="67" spans="2:4" ht="12" customHeight="1">
      <c r="B67" s="3" t="s">
        <v>301</v>
      </c>
      <c r="C67" s="7">
        <f>SUM(D67/0.518)</f>
        <v>79.67181467181467</v>
      </c>
      <c r="D67" s="7">
        <v>41.27</v>
      </c>
    </row>
    <row r="68" spans="2:4" ht="12" customHeight="1">
      <c r="B68" s="3" t="s">
        <v>302</v>
      </c>
      <c r="C68" s="7">
        <f>SUM(D68/0.518)</f>
        <v>606.5444015444015</v>
      </c>
      <c r="D68" s="7">
        <v>314.19</v>
      </c>
    </row>
    <row r="69" spans="2:4" ht="12" customHeight="1">
      <c r="B69" s="3" t="s">
        <v>92</v>
      </c>
      <c r="C69" s="7">
        <f>SUM(D69/0.518)</f>
        <v>12.567567567567567</v>
      </c>
      <c r="D69" s="7">
        <v>6.51</v>
      </c>
    </row>
    <row r="70" spans="2:4" ht="12" customHeight="1">
      <c r="B70" s="3" t="s">
        <v>35</v>
      </c>
      <c r="C70" s="6">
        <v>239.53</v>
      </c>
      <c r="D70" s="7">
        <f>SUM(C70*0.518)</f>
        <v>124.07654000000001</v>
      </c>
    </row>
    <row r="71" spans="2:4" ht="12" customHeight="1">
      <c r="B71" s="16" t="s">
        <v>6</v>
      </c>
      <c r="C71" s="26">
        <v>49.34</v>
      </c>
      <c r="D71" s="17">
        <v>234.3</v>
      </c>
    </row>
    <row r="72" spans="2:4" ht="12" customHeight="1">
      <c r="B72" s="3" t="s">
        <v>9</v>
      </c>
      <c r="C72" s="6">
        <v>217</v>
      </c>
      <c r="D72" s="7">
        <f>SUM(C72*0.518)</f>
        <v>112.406</v>
      </c>
    </row>
    <row r="73" spans="2:4" ht="12" customHeight="1">
      <c r="B73" s="3" t="s">
        <v>8</v>
      </c>
      <c r="C73" s="6">
        <v>882.19</v>
      </c>
      <c r="D73" s="7">
        <v>67.2</v>
      </c>
    </row>
    <row r="74" spans="2:4" ht="12" customHeight="1">
      <c r="B74" s="3" t="s">
        <v>7</v>
      </c>
      <c r="C74" s="7">
        <f>SUM(D74/0.518)</f>
        <v>209.1119691119691</v>
      </c>
      <c r="D74" s="7">
        <v>108.32</v>
      </c>
    </row>
    <row r="75" spans="2:4" ht="12" customHeight="1">
      <c r="B75" s="3" t="s">
        <v>36</v>
      </c>
      <c r="C75" s="7">
        <f>SUM(D75/0.518)</f>
        <v>60.57915057915058</v>
      </c>
      <c r="D75" s="7">
        <v>31.38</v>
      </c>
    </row>
    <row r="76" spans="1:4" ht="12" customHeight="1">
      <c r="A76" s="16"/>
      <c r="B76" s="3" t="s">
        <v>337</v>
      </c>
      <c r="C76" s="7">
        <f>SUM(D76/0.518)</f>
        <v>41.11969111969112</v>
      </c>
      <c r="D76" s="7">
        <v>21.3</v>
      </c>
    </row>
    <row r="77" spans="2:4" ht="12" customHeight="1">
      <c r="B77" s="3" t="s">
        <v>37</v>
      </c>
      <c r="C77" s="6">
        <v>217</v>
      </c>
      <c r="D77" s="7">
        <v>9.43</v>
      </c>
    </row>
    <row r="78" spans="2:4" ht="12" customHeight="1">
      <c r="B78" s="3" t="s">
        <v>38</v>
      </c>
      <c r="C78" s="7">
        <f>SUM(D78/0.518)</f>
        <v>298.55212355212353</v>
      </c>
      <c r="D78" s="7">
        <v>154.65</v>
      </c>
    </row>
    <row r="79" spans="2:4" ht="12" customHeight="1">
      <c r="B79" s="3" t="s">
        <v>10</v>
      </c>
      <c r="C79" s="7">
        <f>SUM(D79/0.518)</f>
        <v>2.277992277992278</v>
      </c>
      <c r="D79" s="7">
        <v>1.18</v>
      </c>
    </row>
    <row r="80" spans="2:4" ht="12" customHeight="1">
      <c r="B80" s="3" t="s">
        <v>41</v>
      </c>
      <c r="C80" s="7">
        <f>SUM(D80/0.518)</f>
        <v>8.397683397683396</v>
      </c>
      <c r="D80" s="7">
        <v>4.35</v>
      </c>
    </row>
    <row r="81" spans="2:4" ht="12" customHeight="1">
      <c r="B81" s="3" t="s">
        <v>304</v>
      </c>
      <c r="C81" s="7">
        <f>SUM(D81/0.518)</f>
        <v>365</v>
      </c>
      <c r="D81" s="7">
        <v>189.07</v>
      </c>
    </row>
    <row r="82" spans="2:4" ht="12" customHeight="1">
      <c r="B82" s="3" t="s">
        <v>11</v>
      </c>
      <c r="C82" s="6">
        <v>177.72</v>
      </c>
      <c r="D82" s="7">
        <f>SUM(C82*0.518)</f>
        <v>92.05896</v>
      </c>
    </row>
    <row r="83" spans="2:4" ht="12" customHeight="1">
      <c r="B83" s="3" t="s">
        <v>43</v>
      </c>
      <c r="C83" s="7">
        <f>SUM(D83/0.518)</f>
        <v>51.42857142857143</v>
      </c>
      <c r="D83" s="7">
        <v>26.64</v>
      </c>
    </row>
    <row r="84" spans="2:4" ht="12" customHeight="1">
      <c r="B84" s="3" t="s">
        <v>44</v>
      </c>
      <c r="C84" s="7">
        <f>SUM(D84/0.518)</f>
        <v>250.36679536679534</v>
      </c>
      <c r="D84" s="7">
        <v>129.69</v>
      </c>
    </row>
    <row r="85" spans="2:4" ht="12" customHeight="1">
      <c r="B85" s="3" t="s">
        <v>45</v>
      </c>
      <c r="C85" s="7">
        <f>SUM(D85/0.518)</f>
        <v>4.536679536679537</v>
      </c>
      <c r="D85" s="7">
        <v>2.35</v>
      </c>
    </row>
    <row r="86" spans="2:4" ht="12" customHeight="1">
      <c r="B86" s="3" t="s">
        <v>13</v>
      </c>
      <c r="C86" s="6">
        <v>1216.51</v>
      </c>
      <c r="D86" s="7">
        <v>15.56</v>
      </c>
    </row>
    <row r="87" spans="2:4" ht="12" customHeight="1">
      <c r="B87" s="3" t="s">
        <v>47</v>
      </c>
      <c r="C87" s="7">
        <f aca="true" t="shared" si="1" ref="C87:C101">SUM(D87/0.518)</f>
        <v>1355.5791505791506</v>
      </c>
      <c r="D87" s="7">
        <v>702.19</v>
      </c>
    </row>
    <row r="88" spans="2:4" ht="12" customHeight="1">
      <c r="B88" s="3" t="s">
        <v>48</v>
      </c>
      <c r="C88" s="7">
        <f t="shared" si="1"/>
        <v>73.88030888030889</v>
      </c>
      <c r="D88" s="7">
        <v>38.27</v>
      </c>
    </row>
    <row r="89" spans="2:4" ht="12" customHeight="1">
      <c r="B89" s="3" t="s">
        <v>268</v>
      </c>
      <c r="C89" s="7">
        <f t="shared" si="1"/>
        <v>501.98841698841693</v>
      </c>
      <c r="D89" s="7">
        <v>260.03</v>
      </c>
    </row>
    <row r="90" spans="2:4" ht="12" customHeight="1">
      <c r="B90" s="3" t="s">
        <v>305</v>
      </c>
      <c r="C90" s="7">
        <f t="shared" si="1"/>
        <v>486.52509652509656</v>
      </c>
      <c r="D90" s="7">
        <v>252.02</v>
      </c>
    </row>
    <row r="91" spans="2:4" ht="12" customHeight="1">
      <c r="B91" s="3" t="s">
        <v>306</v>
      </c>
      <c r="C91" s="7">
        <f t="shared" si="1"/>
        <v>104.44015444015444</v>
      </c>
      <c r="D91" s="7">
        <v>54.1</v>
      </c>
    </row>
    <row r="92" spans="2:4" ht="12" customHeight="1">
      <c r="B92" s="3" t="s">
        <v>307</v>
      </c>
      <c r="C92" s="7">
        <f t="shared" si="1"/>
        <v>612.8764478764479</v>
      </c>
      <c r="D92" s="7">
        <v>317.47</v>
      </c>
    </row>
    <row r="93" spans="2:4" ht="12" customHeight="1">
      <c r="B93" s="3" t="s">
        <v>237</v>
      </c>
      <c r="C93" s="7">
        <f t="shared" si="1"/>
        <v>67.14285714285714</v>
      </c>
      <c r="D93" s="7">
        <v>34.78</v>
      </c>
    </row>
    <row r="94" spans="2:4" ht="12" customHeight="1">
      <c r="B94" s="3" t="s">
        <v>52</v>
      </c>
      <c r="C94" s="7">
        <f t="shared" si="1"/>
        <v>254.8069498069498</v>
      </c>
      <c r="D94" s="7">
        <v>131.99</v>
      </c>
    </row>
    <row r="95" spans="2:4" ht="12" customHeight="1">
      <c r="B95" s="3" t="s">
        <v>308</v>
      </c>
      <c r="C95" s="7">
        <f t="shared" si="1"/>
        <v>87.43243243243244</v>
      </c>
      <c r="D95" s="7">
        <v>45.29</v>
      </c>
    </row>
    <row r="96" spans="2:4" ht="12" customHeight="1">
      <c r="B96" s="3" t="s">
        <v>54</v>
      </c>
      <c r="C96" s="7">
        <f t="shared" si="1"/>
        <v>46.27413127413127</v>
      </c>
      <c r="D96" s="7">
        <v>23.97</v>
      </c>
    </row>
    <row r="97" spans="2:4" ht="12" customHeight="1">
      <c r="B97" s="3" t="s">
        <v>94</v>
      </c>
      <c r="C97" s="7">
        <f t="shared" si="1"/>
        <v>334.13127413127415</v>
      </c>
      <c r="D97" s="7">
        <v>173.08</v>
      </c>
    </row>
    <row r="98" spans="2:4" ht="12" customHeight="1">
      <c r="B98" s="3" t="s">
        <v>309</v>
      </c>
      <c r="C98" s="7">
        <f t="shared" si="1"/>
        <v>356.58301158301157</v>
      </c>
      <c r="D98" s="7">
        <v>184.71</v>
      </c>
    </row>
    <row r="99" spans="2:4" ht="12" customHeight="1">
      <c r="B99" s="3" t="s">
        <v>56</v>
      </c>
      <c r="C99" s="7">
        <f t="shared" si="1"/>
        <v>368.08880308880305</v>
      </c>
      <c r="D99" s="7">
        <v>190.67</v>
      </c>
    </row>
    <row r="100" spans="2:4" ht="12" customHeight="1">
      <c r="B100" s="3" t="s">
        <v>78</v>
      </c>
      <c r="C100" s="7">
        <f t="shared" si="1"/>
        <v>106.06177606177606</v>
      </c>
      <c r="D100" s="7">
        <v>54.94</v>
      </c>
    </row>
    <row r="101" spans="2:4" ht="12" customHeight="1">
      <c r="B101" s="3" t="s">
        <v>310</v>
      </c>
      <c r="C101" s="7">
        <f t="shared" si="1"/>
        <v>196.6216216216216</v>
      </c>
      <c r="D101" s="7">
        <v>101.85</v>
      </c>
    </row>
    <row r="102" spans="2:4" ht="12" customHeight="1">
      <c r="B102" s="3" t="s">
        <v>21</v>
      </c>
      <c r="C102" s="6">
        <v>275.97</v>
      </c>
      <c r="D102" s="7">
        <v>1421.4</v>
      </c>
    </row>
    <row r="103" spans="2:4" ht="12" customHeight="1">
      <c r="B103" s="3" t="s">
        <v>221</v>
      </c>
      <c r="C103" s="7">
        <f>SUM(D103/0.518)</f>
        <v>116.93050193050193</v>
      </c>
      <c r="D103" s="7">
        <v>60.57</v>
      </c>
    </row>
    <row r="104" spans="2:4" ht="12" customHeight="1">
      <c r="B104" s="3" t="s">
        <v>209</v>
      </c>
      <c r="C104" s="6">
        <v>53.01</v>
      </c>
      <c r="D104" s="7">
        <v>336.44</v>
      </c>
    </row>
    <row r="105" spans="3:4" ht="6.75" customHeight="1">
      <c r="C105" s="6"/>
      <c r="D105" s="7"/>
    </row>
    <row r="106" spans="1:4" ht="12" customHeight="1">
      <c r="A106" s="1" t="s">
        <v>270</v>
      </c>
      <c r="C106" s="11">
        <f>SUM(C107)</f>
        <v>5814.85</v>
      </c>
      <c r="D106" s="11">
        <f>SUM(D107)</f>
        <v>51.04</v>
      </c>
    </row>
    <row r="107" spans="2:4" ht="12" customHeight="1">
      <c r="B107" s="3" t="s">
        <v>10</v>
      </c>
      <c r="C107" s="6">
        <v>5814.85</v>
      </c>
      <c r="D107" s="7">
        <v>51.04</v>
      </c>
    </row>
    <row r="108" spans="1:4" ht="12" customHeight="1">
      <c r="A108" s="16"/>
      <c r="B108" s="16"/>
      <c r="C108" s="18"/>
      <c r="D108" s="17"/>
    </row>
    <row r="109" spans="1:4" ht="12" customHeight="1">
      <c r="A109" s="1" t="s">
        <v>208</v>
      </c>
      <c r="C109" s="10">
        <f>SUM(C110:C155)</f>
        <v>17621.03185328185</v>
      </c>
      <c r="D109" s="10">
        <f>SUM(D110:D155)</f>
        <v>11520.827876000001</v>
      </c>
    </row>
    <row r="110" spans="1:4" ht="12" customHeight="1">
      <c r="A110" s="1"/>
      <c r="B110" s="3" t="s">
        <v>58</v>
      </c>
      <c r="C110" s="6">
        <v>294.899</v>
      </c>
      <c r="D110" s="7">
        <f>SUM(C110*0.518)</f>
        <v>152.75768200000002</v>
      </c>
    </row>
    <row r="111" spans="1:4" ht="12" customHeight="1">
      <c r="A111" s="1"/>
      <c r="B111" s="3" t="s">
        <v>59</v>
      </c>
      <c r="C111" s="6">
        <v>329.051</v>
      </c>
      <c r="D111" s="6">
        <v>414.619</v>
      </c>
    </row>
    <row r="112" spans="1:4" ht="12" customHeight="1">
      <c r="A112" s="1"/>
      <c r="B112" s="3" t="s">
        <v>60</v>
      </c>
      <c r="C112" s="6">
        <v>7.842</v>
      </c>
      <c r="D112" s="6">
        <v>6.359</v>
      </c>
    </row>
    <row r="113" spans="1:4" ht="12" customHeight="1">
      <c r="A113" s="1"/>
      <c r="B113" s="3" t="s">
        <v>35</v>
      </c>
      <c r="C113" s="6">
        <v>50.315</v>
      </c>
      <c r="D113" s="7">
        <f>SUM(C113*0.518)</f>
        <v>26.06317</v>
      </c>
    </row>
    <row r="114" spans="1:4" ht="12" customHeight="1">
      <c r="A114" s="1"/>
      <c r="B114" s="3" t="s">
        <v>5</v>
      </c>
      <c r="C114" s="6">
        <v>128.505</v>
      </c>
      <c r="D114" s="7">
        <f>SUM(C114*0.518)</f>
        <v>66.56559</v>
      </c>
    </row>
    <row r="115" spans="1:4" ht="12" customHeight="1">
      <c r="A115" s="1"/>
      <c r="B115" s="3" t="s">
        <v>6</v>
      </c>
      <c r="C115" s="6">
        <v>1501.831</v>
      </c>
      <c r="D115" s="7">
        <f>SUM(C115*0.518)</f>
        <v>777.948458</v>
      </c>
    </row>
    <row r="116" spans="1:4" ht="12" customHeight="1">
      <c r="A116" s="1"/>
      <c r="B116" s="3" t="s">
        <v>115</v>
      </c>
      <c r="C116" s="7">
        <f>SUM(D116/0.518)</f>
        <v>70.05984555984556</v>
      </c>
      <c r="D116" s="6">
        <v>36.291</v>
      </c>
    </row>
    <row r="117" spans="1:4" ht="12" customHeight="1">
      <c r="A117" s="1"/>
      <c r="B117" s="3" t="s">
        <v>8</v>
      </c>
      <c r="C117" s="6">
        <v>186.359</v>
      </c>
      <c r="D117" s="7">
        <f>SUM(C117*0.518)</f>
        <v>96.533962</v>
      </c>
    </row>
    <row r="118" spans="2:4" ht="12" customHeight="1">
      <c r="B118" s="3" t="s">
        <v>61</v>
      </c>
      <c r="C118" s="7">
        <f>SUM(D118/0.518)</f>
        <v>519.3976833976834</v>
      </c>
      <c r="D118" s="6">
        <v>269.048</v>
      </c>
    </row>
    <row r="119" spans="1:4" ht="12" customHeight="1">
      <c r="A119" s="52" t="s">
        <v>332</v>
      </c>
      <c r="B119" s="53" t="s">
        <v>333</v>
      </c>
      <c r="C119" s="54"/>
      <c r="D119" s="54" t="s">
        <v>300</v>
      </c>
    </row>
    <row r="120" spans="1:4" ht="12" customHeight="1">
      <c r="A120" s="55" t="s">
        <v>334</v>
      </c>
      <c r="B120" s="56" t="s">
        <v>335</v>
      </c>
      <c r="C120" s="57"/>
      <c r="D120" s="56"/>
    </row>
    <row r="121" spans="1:4" ht="12" customHeight="1">
      <c r="A121" s="55"/>
      <c r="B121" s="56" t="s">
        <v>336</v>
      </c>
      <c r="C121" s="57"/>
      <c r="D121" s="56"/>
    </row>
    <row r="122" spans="1:4" ht="12" customHeight="1">
      <c r="A122" s="44" t="s">
        <v>206</v>
      </c>
      <c r="B122" s="45"/>
      <c r="C122" s="46"/>
      <c r="D122" s="46"/>
    </row>
    <row r="123" spans="1:4" ht="12" customHeight="1">
      <c r="A123" s="44" t="s">
        <v>326</v>
      </c>
      <c r="B123" s="45"/>
      <c r="C123" s="46"/>
      <c r="D123" s="46"/>
    </row>
    <row r="124" spans="1:4" ht="12" customHeight="1">
      <c r="A124" s="59"/>
      <c r="B124" s="60"/>
      <c r="C124" s="61" t="s">
        <v>0</v>
      </c>
      <c r="D124" s="62" t="s">
        <v>1</v>
      </c>
    </row>
    <row r="125" spans="1:4" ht="12" customHeight="1">
      <c r="A125" s="63" t="s">
        <v>142</v>
      </c>
      <c r="B125" s="64" t="s">
        <v>2</v>
      </c>
      <c r="C125" s="61" t="s">
        <v>3</v>
      </c>
      <c r="D125" s="62" t="s">
        <v>131</v>
      </c>
    </row>
    <row r="126" spans="1:4" ht="12" customHeight="1">
      <c r="A126" s="63"/>
      <c r="B126" s="64"/>
      <c r="C126" s="61" t="s">
        <v>156</v>
      </c>
      <c r="D126" s="62" t="s">
        <v>156</v>
      </c>
    </row>
    <row r="127" spans="2:4" ht="12" customHeight="1">
      <c r="B127" s="3" t="s">
        <v>63</v>
      </c>
      <c r="C127" s="7">
        <f>SUM(D127/0.518)</f>
        <v>2.747104247104247</v>
      </c>
      <c r="D127" s="6">
        <v>1.423</v>
      </c>
    </row>
    <row r="128" spans="2:4" ht="12" customHeight="1">
      <c r="B128" s="3" t="s">
        <v>37</v>
      </c>
      <c r="C128" s="6">
        <v>1079.004</v>
      </c>
      <c r="D128" s="6">
        <v>62.206</v>
      </c>
    </row>
    <row r="129" spans="2:4" ht="12" customHeight="1">
      <c r="B129" s="3" t="s">
        <v>9</v>
      </c>
      <c r="C129" s="6">
        <v>245.398</v>
      </c>
      <c r="D129" s="7">
        <f>SUM(C129*0.518)</f>
        <v>127.116164</v>
      </c>
    </row>
    <row r="130" spans="2:4" ht="12" customHeight="1">
      <c r="B130" s="3" t="s">
        <v>10</v>
      </c>
      <c r="C130" s="6">
        <v>1291.47</v>
      </c>
      <c r="D130" s="6">
        <v>284.17</v>
      </c>
    </row>
    <row r="131" spans="2:4" ht="12" customHeight="1">
      <c r="B131" s="3" t="s">
        <v>40</v>
      </c>
      <c r="C131" s="6">
        <v>218.408</v>
      </c>
      <c r="D131" s="7">
        <f>SUM(C131*0.518)</f>
        <v>113.135344</v>
      </c>
    </row>
    <row r="132" spans="2:4" ht="12" customHeight="1">
      <c r="B132" s="3" t="s">
        <v>64</v>
      </c>
      <c r="C132" s="7">
        <f>SUM(D132/0.518)</f>
        <v>61.3030888030888</v>
      </c>
      <c r="D132" s="6">
        <v>31.755</v>
      </c>
    </row>
    <row r="133" spans="2:4" ht="12" customHeight="1">
      <c r="B133" s="3" t="s">
        <v>65</v>
      </c>
      <c r="C133" s="7">
        <f>SUM(D133/0.518)</f>
        <v>1313.0907335907336</v>
      </c>
      <c r="D133" s="6">
        <v>680.181</v>
      </c>
    </row>
    <row r="134" spans="2:4" ht="12" customHeight="1">
      <c r="B134" s="3" t="s">
        <v>41</v>
      </c>
      <c r="C134" s="6">
        <v>42.388</v>
      </c>
      <c r="D134" s="6">
        <v>21.95</v>
      </c>
    </row>
    <row r="135" spans="2:4" ht="12" customHeight="1">
      <c r="B135" s="3" t="s">
        <v>42</v>
      </c>
      <c r="C135" s="6">
        <v>139.437</v>
      </c>
      <c r="D135" s="6">
        <v>541.597</v>
      </c>
    </row>
    <row r="136" spans="2:4" ht="12" customHeight="1">
      <c r="B136" s="3" t="s">
        <v>11</v>
      </c>
      <c r="C136" s="6">
        <v>129.129</v>
      </c>
      <c r="D136" s="7">
        <f>SUM(C136*0.518)</f>
        <v>66.88882199999999</v>
      </c>
    </row>
    <row r="137" spans="2:4" ht="12" customHeight="1">
      <c r="B137" s="3" t="s">
        <v>12</v>
      </c>
      <c r="C137" s="6">
        <v>10.045</v>
      </c>
      <c r="D137" s="7">
        <f>SUM(C137*0.518)</f>
        <v>5.20331</v>
      </c>
    </row>
    <row r="138" spans="2:4" ht="12" customHeight="1">
      <c r="B138" s="3" t="s">
        <v>159</v>
      </c>
      <c r="C138" s="6">
        <v>27.841</v>
      </c>
      <c r="D138" s="7">
        <f>SUM(C138*0.518)</f>
        <v>14.421638000000002</v>
      </c>
    </row>
    <row r="139" spans="2:4" ht="12" customHeight="1">
      <c r="B139" s="3" t="s">
        <v>13</v>
      </c>
      <c r="C139" s="6">
        <v>6941.782</v>
      </c>
      <c r="D139" s="7">
        <f>SUM(C139*0.518)</f>
        <v>3595.843076</v>
      </c>
    </row>
    <row r="140" spans="2:4" ht="12" customHeight="1">
      <c r="B140" s="3" t="s">
        <v>66</v>
      </c>
      <c r="C140" s="6">
        <v>15.159</v>
      </c>
      <c r="D140" s="7">
        <f>SUM(C140*0.518)</f>
        <v>7.852362</v>
      </c>
    </row>
    <row r="141" spans="2:4" ht="12" customHeight="1">
      <c r="B141" s="3" t="s">
        <v>47</v>
      </c>
      <c r="C141" s="7">
        <f>SUM(D141/0.518)</f>
        <v>52.21042471042471</v>
      </c>
      <c r="D141" s="6">
        <v>27.045</v>
      </c>
    </row>
    <row r="142" spans="2:4" ht="12" customHeight="1">
      <c r="B142" s="3" t="s">
        <v>14</v>
      </c>
      <c r="C142" s="6">
        <v>180.072</v>
      </c>
      <c r="D142" s="6">
        <v>232.291</v>
      </c>
    </row>
    <row r="143" spans="2:4" ht="12" customHeight="1">
      <c r="B143" s="3" t="s">
        <v>122</v>
      </c>
      <c r="C143" s="6">
        <v>49.192</v>
      </c>
      <c r="D143" s="7">
        <f>SUM(C143*0.518)</f>
        <v>25.481456</v>
      </c>
    </row>
    <row r="144" spans="2:4" ht="12" customHeight="1">
      <c r="B144" s="3" t="s">
        <v>52</v>
      </c>
      <c r="C144" s="6">
        <v>398.336</v>
      </c>
      <c r="D144" s="7">
        <f>SUM(C144*0.518)</f>
        <v>206.33804800000001</v>
      </c>
    </row>
    <row r="145" spans="2:4" ht="12" customHeight="1">
      <c r="B145" s="3" t="s">
        <v>67</v>
      </c>
      <c r="C145" s="6">
        <v>52.141</v>
      </c>
      <c r="D145" s="6">
        <v>10</v>
      </c>
    </row>
    <row r="146" spans="2:4" ht="12" customHeight="1">
      <c r="B146" s="3" t="s">
        <v>53</v>
      </c>
      <c r="C146" s="6">
        <v>667.564</v>
      </c>
      <c r="D146" s="6">
        <v>8.59</v>
      </c>
    </row>
    <row r="147" spans="2:4" ht="12" customHeight="1">
      <c r="B147" s="3" t="s">
        <v>55</v>
      </c>
      <c r="C147" s="6">
        <v>16.284</v>
      </c>
      <c r="D147" s="7">
        <f>SUM(C147*0.518)</f>
        <v>8.435112</v>
      </c>
    </row>
    <row r="148" spans="2:4" ht="12" customHeight="1">
      <c r="B148" s="3" t="s">
        <v>54</v>
      </c>
      <c r="C148" s="7">
        <f>SUM(D148/0.518)</f>
        <v>168.27606177606177</v>
      </c>
      <c r="D148" s="6">
        <v>87.167</v>
      </c>
    </row>
    <row r="149" spans="1:4" ht="12" customHeight="1">
      <c r="A149" s="16"/>
      <c r="B149" s="16" t="s">
        <v>78</v>
      </c>
      <c r="C149" s="7">
        <f>SUM(D149/0.518)</f>
        <v>218.34942084942085</v>
      </c>
      <c r="D149" s="6">
        <v>113.105</v>
      </c>
    </row>
    <row r="150" spans="2:4" ht="12" customHeight="1">
      <c r="B150" s="3" t="s">
        <v>57</v>
      </c>
      <c r="C150" s="6">
        <v>484.575</v>
      </c>
      <c r="D150" s="6">
        <v>23.05</v>
      </c>
    </row>
    <row r="151" spans="2:4" ht="12" customHeight="1">
      <c r="B151" s="3" t="s">
        <v>172</v>
      </c>
      <c r="C151" s="6">
        <v>26.781</v>
      </c>
      <c r="D151" s="7">
        <f>SUM(C151*0.518)</f>
        <v>13.872558</v>
      </c>
    </row>
    <row r="152" spans="2:4" ht="12" customHeight="1">
      <c r="B152" s="3" t="s">
        <v>21</v>
      </c>
      <c r="C152" s="6">
        <v>412.008</v>
      </c>
      <c r="D152" s="6">
        <v>3212.144</v>
      </c>
    </row>
    <row r="153" spans="2:4" ht="12" customHeight="1">
      <c r="B153" s="3" t="s">
        <v>68</v>
      </c>
      <c r="C153" s="6">
        <v>71.118</v>
      </c>
      <c r="D153" s="7">
        <f>SUM(C153*0.518)</f>
        <v>36.839124</v>
      </c>
    </row>
    <row r="154" spans="2:4" ht="12" customHeight="1">
      <c r="B154" s="3" t="s">
        <v>128</v>
      </c>
      <c r="C154" s="6">
        <v>18.816</v>
      </c>
      <c r="D154" s="6">
        <v>13.02</v>
      </c>
    </row>
    <row r="155" spans="2:4" ht="12" customHeight="1">
      <c r="B155" s="3" t="s">
        <v>209</v>
      </c>
      <c r="C155" s="7">
        <f>SUM(D155/0.518)</f>
        <v>199.84749034749035</v>
      </c>
      <c r="D155" s="6">
        <v>103.521</v>
      </c>
    </row>
    <row r="156" spans="3:4" ht="6.75" customHeight="1">
      <c r="C156" s="6"/>
      <c r="D156" s="7"/>
    </row>
    <row r="157" spans="1:4" ht="12" customHeight="1">
      <c r="A157" s="1" t="s">
        <v>248</v>
      </c>
      <c r="C157" s="4">
        <f>SUM(C158:C204)</f>
        <v>236016.82046332047</v>
      </c>
      <c r="D157" s="4">
        <f>SUM(D158:D204)</f>
        <v>122256.71299999996</v>
      </c>
    </row>
    <row r="158" spans="1:4" ht="12" customHeight="1">
      <c r="A158" s="1"/>
      <c r="B158" s="3" t="s">
        <v>32</v>
      </c>
      <c r="C158" s="7">
        <f aca="true" t="shared" si="2" ref="C158:C166">SUM(D158/0.518)</f>
        <v>1919.0965250965253</v>
      </c>
      <c r="D158" s="7">
        <v>994.0920000000001</v>
      </c>
    </row>
    <row r="159" spans="1:4" ht="12" customHeight="1">
      <c r="A159" s="1"/>
      <c r="B159" s="3" t="s">
        <v>70</v>
      </c>
      <c r="C159" s="7">
        <f t="shared" si="2"/>
        <v>961.4285714285713</v>
      </c>
      <c r="D159" s="7">
        <v>498.02</v>
      </c>
    </row>
    <row r="160" spans="1:4" ht="12" customHeight="1">
      <c r="A160" s="1"/>
      <c r="B160" s="3" t="s">
        <v>96</v>
      </c>
      <c r="C160" s="7">
        <f t="shared" si="2"/>
        <v>1890.8725868725867</v>
      </c>
      <c r="D160" s="7">
        <v>979.472</v>
      </c>
    </row>
    <row r="161" spans="1:4" ht="12" customHeight="1">
      <c r="A161" s="1"/>
      <c r="B161" s="3" t="s">
        <v>60</v>
      </c>
      <c r="C161" s="7">
        <f t="shared" si="2"/>
        <v>193.95752895752895</v>
      </c>
      <c r="D161" s="7">
        <v>100.47</v>
      </c>
    </row>
    <row r="162" spans="1:4" ht="12" customHeight="1">
      <c r="A162" s="1"/>
      <c r="B162" s="3" t="s">
        <v>35</v>
      </c>
      <c r="C162" s="7">
        <f t="shared" si="2"/>
        <v>908.2258687258687</v>
      </c>
      <c r="D162" s="7">
        <v>470.461</v>
      </c>
    </row>
    <row r="163" spans="1:4" ht="12" customHeight="1">
      <c r="A163" s="1"/>
      <c r="B163" s="3" t="s">
        <v>6</v>
      </c>
      <c r="C163" s="7">
        <f t="shared" si="2"/>
        <v>710.3552123552123</v>
      </c>
      <c r="D163" s="7">
        <v>367.964</v>
      </c>
    </row>
    <row r="164" spans="1:4" ht="12" customHeight="1">
      <c r="A164" s="1"/>
      <c r="B164" s="3" t="s">
        <v>8</v>
      </c>
      <c r="C164" s="7">
        <f t="shared" si="2"/>
        <v>33374.75482625482</v>
      </c>
      <c r="D164" s="7">
        <v>17288.123</v>
      </c>
    </row>
    <row r="165" spans="1:4" ht="12" customHeight="1">
      <c r="A165" s="1"/>
      <c r="B165" s="3" t="s">
        <v>185</v>
      </c>
      <c r="C165" s="7">
        <f t="shared" si="2"/>
        <v>3056.445945945946</v>
      </c>
      <c r="D165" s="7">
        <v>1583.239</v>
      </c>
    </row>
    <row r="166" spans="1:4" ht="12" customHeight="1">
      <c r="A166" s="25"/>
      <c r="B166" s="16" t="s">
        <v>38</v>
      </c>
      <c r="C166" s="7">
        <f t="shared" si="2"/>
        <v>812.3552123552123</v>
      </c>
      <c r="D166" s="7">
        <v>420.8</v>
      </c>
    </row>
    <row r="167" spans="1:4" ht="12" customHeight="1">
      <c r="A167" s="25"/>
      <c r="B167" s="16" t="s">
        <v>216</v>
      </c>
      <c r="C167" s="7">
        <f>SUM(D167/0.518)</f>
        <v>1233.9671814671815</v>
      </c>
      <c r="D167" s="7">
        <v>639.195</v>
      </c>
    </row>
    <row r="168" spans="1:4" ht="12" customHeight="1">
      <c r="A168" s="1"/>
      <c r="B168" s="3" t="s">
        <v>249</v>
      </c>
      <c r="C168" s="7">
        <f>SUM(D168/0.518)</f>
        <v>2090.833976833977</v>
      </c>
      <c r="D168" s="7">
        <v>1083.0520000000001</v>
      </c>
    </row>
    <row r="169" spans="1:4" ht="12" customHeight="1">
      <c r="A169" s="1"/>
      <c r="B169" s="3" t="s">
        <v>71</v>
      </c>
      <c r="C169" s="7">
        <f>SUM(D169/0.518)</f>
        <v>28873.97104247104</v>
      </c>
      <c r="D169" s="7">
        <v>14956.716999999999</v>
      </c>
    </row>
    <row r="170" spans="2:4" ht="12" customHeight="1">
      <c r="B170" s="3" t="s">
        <v>9</v>
      </c>
      <c r="C170" s="7">
        <f>SUM(D170/0.518)</f>
        <v>10305.557915057914</v>
      </c>
      <c r="D170" s="7">
        <v>5338.2789999999995</v>
      </c>
    </row>
    <row r="171" spans="1:4" ht="12" customHeight="1">
      <c r="A171" s="16"/>
      <c r="B171" s="3" t="s">
        <v>250</v>
      </c>
      <c r="C171" s="7">
        <f>SUM(D171/0.518)</f>
        <v>585.4826254826254</v>
      </c>
      <c r="D171" s="7">
        <v>303.28</v>
      </c>
    </row>
    <row r="172" spans="2:4" ht="12" customHeight="1">
      <c r="B172" s="3" t="s">
        <v>10</v>
      </c>
      <c r="C172" s="7">
        <f aca="true" t="shared" si="3" ref="C172:C204">SUM(D172/0.518)</f>
        <v>30669.440154440155</v>
      </c>
      <c r="D172" s="7">
        <v>15886.77</v>
      </c>
    </row>
    <row r="173" spans="2:4" ht="12" customHeight="1">
      <c r="B173" s="3" t="s">
        <v>73</v>
      </c>
      <c r="C173" s="7">
        <f t="shared" si="3"/>
        <v>6130.741312741313</v>
      </c>
      <c r="D173" s="7">
        <v>3175.724</v>
      </c>
    </row>
    <row r="174" spans="2:4" ht="12" customHeight="1">
      <c r="B174" s="3" t="s">
        <v>41</v>
      </c>
      <c r="C174" s="7">
        <f t="shared" si="3"/>
        <v>22.895752895752892</v>
      </c>
      <c r="D174" s="7">
        <v>11.86</v>
      </c>
    </row>
    <row r="175" spans="2:4" ht="12" customHeight="1">
      <c r="B175" s="3" t="s">
        <v>11</v>
      </c>
      <c r="C175" s="7">
        <f t="shared" si="3"/>
        <v>595.976833976834</v>
      </c>
      <c r="D175" s="7">
        <v>308.716</v>
      </c>
    </row>
    <row r="176" spans="2:4" ht="12" customHeight="1">
      <c r="B176" s="3" t="s">
        <v>12</v>
      </c>
      <c r="C176" s="7">
        <f t="shared" si="3"/>
        <v>291.5444015444016</v>
      </c>
      <c r="D176" s="7">
        <v>151.02</v>
      </c>
    </row>
    <row r="177" spans="2:4" ht="12" customHeight="1">
      <c r="B177" s="3" t="s">
        <v>251</v>
      </c>
      <c r="C177" s="7">
        <f t="shared" si="3"/>
        <v>981.8339768339767</v>
      </c>
      <c r="D177" s="7">
        <v>508.59</v>
      </c>
    </row>
    <row r="178" spans="2:4" ht="12" customHeight="1">
      <c r="B178" s="3" t="s">
        <v>107</v>
      </c>
      <c r="C178" s="7">
        <f t="shared" si="3"/>
        <v>32.915057915057915</v>
      </c>
      <c r="D178" s="7">
        <v>17.05</v>
      </c>
    </row>
    <row r="179" spans="2:4" ht="12" customHeight="1">
      <c r="B179" s="3" t="s">
        <v>13</v>
      </c>
      <c r="C179" s="7">
        <f t="shared" si="3"/>
        <v>0</v>
      </c>
      <c r="D179" s="7">
        <v>0</v>
      </c>
    </row>
    <row r="180" spans="2:4" ht="12" customHeight="1">
      <c r="B180" s="3" t="s">
        <v>47</v>
      </c>
      <c r="C180" s="7">
        <f t="shared" si="3"/>
        <v>1121.6679536679537</v>
      </c>
      <c r="D180" s="7">
        <v>581.024</v>
      </c>
    </row>
    <row r="181" spans="1:4" ht="12" customHeight="1">
      <c r="A181" s="52" t="s">
        <v>332</v>
      </c>
      <c r="B181" s="53" t="s">
        <v>333</v>
      </c>
      <c r="C181" s="54"/>
      <c r="D181" s="54" t="s">
        <v>300</v>
      </c>
    </row>
    <row r="182" spans="1:4" ht="12" customHeight="1">
      <c r="A182" s="55" t="s">
        <v>334</v>
      </c>
      <c r="B182" s="56" t="s">
        <v>335</v>
      </c>
      <c r="C182" s="57"/>
      <c r="D182" s="56"/>
    </row>
    <row r="183" spans="1:4" ht="12" customHeight="1">
      <c r="A183" s="55"/>
      <c r="B183" s="56" t="s">
        <v>336</v>
      </c>
      <c r="C183" s="57"/>
      <c r="D183" s="56"/>
    </row>
    <row r="184" spans="1:4" ht="12" customHeight="1">
      <c r="A184" s="44" t="s">
        <v>206</v>
      </c>
      <c r="B184" s="45"/>
      <c r="C184" s="46"/>
      <c r="D184" s="46"/>
    </row>
    <row r="185" spans="1:4" ht="12" customHeight="1">
      <c r="A185" s="44" t="s">
        <v>326</v>
      </c>
      <c r="B185" s="45"/>
      <c r="C185" s="46"/>
      <c r="D185" s="46"/>
    </row>
    <row r="186" spans="1:4" ht="12" customHeight="1">
      <c r="A186" s="59"/>
      <c r="B186" s="60"/>
      <c r="C186" s="61" t="s">
        <v>0</v>
      </c>
      <c r="D186" s="62" t="s">
        <v>1</v>
      </c>
    </row>
    <row r="187" spans="1:4" ht="12" customHeight="1">
      <c r="A187" s="63" t="s">
        <v>142</v>
      </c>
      <c r="B187" s="64" t="s">
        <v>2</v>
      </c>
      <c r="C187" s="61" t="s">
        <v>3</v>
      </c>
      <c r="D187" s="62" t="s">
        <v>131</v>
      </c>
    </row>
    <row r="188" spans="1:4" ht="12" customHeight="1">
      <c r="A188" s="63"/>
      <c r="B188" s="64"/>
      <c r="C188" s="61" t="s">
        <v>156</v>
      </c>
      <c r="D188" s="62" t="s">
        <v>156</v>
      </c>
    </row>
    <row r="189" spans="2:4" ht="12" customHeight="1">
      <c r="B189" s="3" t="s">
        <v>14</v>
      </c>
      <c r="C189" s="7">
        <f t="shared" si="3"/>
        <v>17480.70077220077</v>
      </c>
      <c r="D189" s="7">
        <v>9055.002999999999</v>
      </c>
    </row>
    <row r="190" spans="2:4" ht="12" customHeight="1">
      <c r="B190" s="3" t="s">
        <v>49</v>
      </c>
      <c r="C190" s="7">
        <f t="shared" si="3"/>
        <v>11386.945945945945</v>
      </c>
      <c r="D190" s="7">
        <v>5898.438</v>
      </c>
    </row>
    <row r="191" spans="2:4" ht="12" customHeight="1">
      <c r="B191" s="3" t="s">
        <v>138</v>
      </c>
      <c r="C191" s="7">
        <f t="shared" si="3"/>
        <v>57.027027027027025</v>
      </c>
      <c r="D191" s="7">
        <v>29.54</v>
      </c>
    </row>
    <row r="192" spans="2:4" ht="12" customHeight="1">
      <c r="B192" s="3" t="s">
        <v>28</v>
      </c>
      <c r="C192" s="7">
        <f t="shared" si="3"/>
        <v>91.29343629343629</v>
      </c>
      <c r="D192" s="7">
        <v>47.29</v>
      </c>
    </row>
    <row r="193" spans="2:4" ht="12" customHeight="1">
      <c r="B193" s="3" t="s">
        <v>212</v>
      </c>
      <c r="C193" s="7">
        <f t="shared" si="3"/>
        <v>673.8204633204633</v>
      </c>
      <c r="D193" s="7">
        <v>349.039</v>
      </c>
    </row>
    <row r="194" spans="2:4" ht="12" customHeight="1">
      <c r="B194" s="3" t="s">
        <v>188</v>
      </c>
      <c r="C194" s="7">
        <f t="shared" si="3"/>
        <v>3524.891891891892</v>
      </c>
      <c r="D194" s="7">
        <v>1825.8940000000002</v>
      </c>
    </row>
    <row r="195" spans="2:4" ht="12" customHeight="1">
      <c r="B195" s="3" t="s">
        <v>252</v>
      </c>
      <c r="C195" s="7">
        <f t="shared" si="3"/>
        <v>518.4555984555984</v>
      </c>
      <c r="D195" s="7">
        <v>268.56</v>
      </c>
    </row>
    <row r="196" spans="2:4" ht="12" customHeight="1">
      <c r="B196" s="3" t="s">
        <v>76</v>
      </c>
      <c r="C196" s="7">
        <f t="shared" si="3"/>
        <v>67.47104247104248</v>
      </c>
      <c r="D196" s="7">
        <v>34.95</v>
      </c>
    </row>
    <row r="197" spans="2:4" ht="12" customHeight="1">
      <c r="B197" s="3" t="s">
        <v>253</v>
      </c>
      <c r="C197" s="7">
        <f t="shared" si="3"/>
        <v>39.034749034749034</v>
      </c>
      <c r="D197" s="7">
        <v>20.22</v>
      </c>
    </row>
    <row r="198" spans="2:4" ht="12" customHeight="1">
      <c r="B198" s="3" t="s">
        <v>77</v>
      </c>
      <c r="C198" s="7">
        <f t="shared" si="3"/>
        <v>43506.100386100385</v>
      </c>
      <c r="D198" s="7">
        <v>22536.16</v>
      </c>
    </row>
    <row r="199" spans="2:4" ht="12" customHeight="1">
      <c r="B199" s="3" t="s">
        <v>21</v>
      </c>
      <c r="C199" s="7">
        <f t="shared" si="3"/>
        <v>23752.61969111969</v>
      </c>
      <c r="D199" s="7">
        <v>12303.857</v>
      </c>
    </row>
    <row r="200" spans="2:4" ht="12" customHeight="1">
      <c r="B200" s="3" t="s">
        <v>79</v>
      </c>
      <c r="C200" s="7">
        <f t="shared" si="3"/>
        <v>1922.3166023166023</v>
      </c>
      <c r="D200" s="7">
        <v>995.76</v>
      </c>
    </row>
    <row r="201" spans="2:4" ht="12" customHeight="1">
      <c r="B201" s="3" t="s">
        <v>80</v>
      </c>
      <c r="C201" s="7">
        <f t="shared" si="3"/>
        <v>3222.121621621621</v>
      </c>
      <c r="D201" s="7">
        <v>1669.0589999999997</v>
      </c>
    </row>
    <row r="202" spans="2:4" ht="12" customHeight="1">
      <c r="B202" s="3" t="s">
        <v>213</v>
      </c>
      <c r="C202" s="7">
        <f t="shared" si="3"/>
        <v>0</v>
      </c>
      <c r="D202" s="7">
        <v>0</v>
      </c>
    </row>
    <row r="203" spans="2:4" ht="12" customHeight="1">
      <c r="B203" s="3" t="s">
        <v>246</v>
      </c>
      <c r="C203" s="7">
        <f t="shared" si="3"/>
        <v>388.1332046332046</v>
      </c>
      <c r="D203" s="7">
        <v>201.053</v>
      </c>
    </row>
    <row r="204" spans="2:4" ht="12" customHeight="1">
      <c r="B204" s="3" t="s">
        <v>209</v>
      </c>
      <c r="C204" s="7">
        <f t="shared" si="3"/>
        <v>2621.567567567568</v>
      </c>
      <c r="D204" s="7">
        <v>1357.9720000000002</v>
      </c>
    </row>
    <row r="205" spans="3:4" ht="7.5" customHeight="1">
      <c r="C205" s="6"/>
      <c r="D205" s="7"/>
    </row>
    <row r="206" spans="1:4" ht="12" customHeight="1">
      <c r="A206" s="1" t="s">
        <v>311</v>
      </c>
      <c r="C206" s="11">
        <f>SUM(C207:C207)</f>
        <v>140.1</v>
      </c>
      <c r="D206" s="11">
        <f>SUM(D207:D207)</f>
        <v>0</v>
      </c>
    </row>
    <row r="207" spans="2:4" ht="12" customHeight="1">
      <c r="B207" s="3" t="s">
        <v>10</v>
      </c>
      <c r="C207" s="7">
        <v>140.1</v>
      </c>
      <c r="D207" s="6"/>
    </row>
    <row r="208" spans="3:4" ht="7.5" customHeight="1">
      <c r="C208" s="6"/>
      <c r="D208" s="7"/>
    </row>
    <row r="209" spans="1:4" ht="12" customHeight="1">
      <c r="A209" s="1" t="s">
        <v>81</v>
      </c>
      <c r="C209" s="4">
        <f>SUM(C210:C211)</f>
        <v>44732.96</v>
      </c>
      <c r="D209" s="4">
        <f>+SUM(D210:D211)</f>
        <v>3610</v>
      </c>
    </row>
    <row r="210" spans="2:4" ht="12" customHeight="1">
      <c r="B210" s="3" t="s">
        <v>10</v>
      </c>
      <c r="C210" s="7">
        <v>44720.96</v>
      </c>
      <c r="D210" s="7">
        <v>3540</v>
      </c>
    </row>
    <row r="211" spans="2:4" ht="12" customHeight="1">
      <c r="B211" s="3" t="s">
        <v>28</v>
      </c>
      <c r="C211" s="6">
        <v>12</v>
      </c>
      <c r="D211" s="7">
        <v>70</v>
      </c>
    </row>
    <row r="212" ht="7.5" customHeight="1"/>
    <row r="213" spans="1:4" ht="12" customHeight="1">
      <c r="A213" s="1" t="s">
        <v>82</v>
      </c>
      <c r="C213" s="4">
        <f>SUM(C214:C251)</f>
        <v>242389</v>
      </c>
      <c r="D213" s="4">
        <f>SUM(D214:D251)</f>
        <v>78196.954</v>
      </c>
    </row>
    <row r="214" spans="1:4" ht="12" customHeight="1">
      <c r="A214" s="25"/>
      <c r="B214" s="16" t="s">
        <v>113</v>
      </c>
      <c r="C214" s="26">
        <v>32</v>
      </c>
      <c r="D214" s="7">
        <f>SUM(C214*0.518)</f>
        <v>16.576</v>
      </c>
    </row>
    <row r="215" spans="2:4" ht="12" customHeight="1">
      <c r="B215" s="3" t="s">
        <v>83</v>
      </c>
      <c r="C215" s="30">
        <v>789</v>
      </c>
      <c r="D215" s="7">
        <v>344</v>
      </c>
    </row>
    <row r="216" spans="2:4" ht="12" customHeight="1">
      <c r="B216" s="3" t="s">
        <v>282</v>
      </c>
      <c r="C216" s="30">
        <v>17</v>
      </c>
      <c r="D216" s="7">
        <f>SUM(C216*0.518)</f>
        <v>8.806000000000001</v>
      </c>
    </row>
    <row r="217" spans="2:4" ht="12" customHeight="1">
      <c r="B217" s="3" t="s">
        <v>35</v>
      </c>
      <c r="C217" s="31">
        <v>23826</v>
      </c>
      <c r="D217" s="6">
        <v>14891</v>
      </c>
    </row>
    <row r="218" spans="2:4" ht="12" customHeight="1">
      <c r="B218" s="3" t="s">
        <v>313</v>
      </c>
      <c r="C218" s="30">
        <v>3108</v>
      </c>
      <c r="D218" s="7">
        <f>SUM(C218*0.518)</f>
        <v>1609.944</v>
      </c>
    </row>
    <row r="219" spans="2:4" ht="12" customHeight="1">
      <c r="B219" s="3" t="s">
        <v>5</v>
      </c>
      <c r="C219" s="31">
        <v>6400</v>
      </c>
      <c r="D219" s="7">
        <f>SUM(C219*0.518)</f>
        <v>3315.2000000000003</v>
      </c>
    </row>
    <row r="220" spans="2:4" ht="12" customHeight="1">
      <c r="B220" s="3" t="s">
        <v>6</v>
      </c>
      <c r="C220" s="31">
        <v>3402</v>
      </c>
      <c r="D220" s="7">
        <v>66</v>
      </c>
    </row>
    <row r="221" spans="2:4" ht="12" customHeight="1">
      <c r="B221" s="3" t="s">
        <v>8</v>
      </c>
      <c r="C221" s="31">
        <v>25919</v>
      </c>
      <c r="D221" s="7">
        <v>9922</v>
      </c>
    </row>
    <row r="222" spans="2:4" ht="12" customHeight="1">
      <c r="B222" s="3" t="s">
        <v>37</v>
      </c>
      <c r="C222" s="31">
        <v>5925</v>
      </c>
      <c r="D222" s="7">
        <v>820</v>
      </c>
    </row>
    <row r="223" spans="2:4" ht="12" customHeight="1">
      <c r="B223" s="3" t="s">
        <v>9</v>
      </c>
      <c r="C223" s="30">
        <v>59771</v>
      </c>
      <c r="D223" s="6">
        <v>33202</v>
      </c>
    </row>
    <row r="224" spans="2:4" ht="12" customHeight="1">
      <c r="B224" s="3" t="s">
        <v>65</v>
      </c>
      <c r="C224" s="31">
        <v>298</v>
      </c>
      <c r="D224" s="7">
        <v>187</v>
      </c>
    </row>
    <row r="225" spans="2:4" ht="12" customHeight="1">
      <c r="B225" s="3" t="s">
        <v>315</v>
      </c>
      <c r="C225" s="31">
        <v>514</v>
      </c>
      <c r="D225" s="7">
        <f>SUM(C225*0.518)</f>
        <v>266.252</v>
      </c>
    </row>
    <row r="226" spans="2:4" ht="12" customHeight="1">
      <c r="B226" s="3" t="s">
        <v>41</v>
      </c>
      <c r="C226" s="31">
        <v>251</v>
      </c>
      <c r="D226" s="7">
        <f>SUM(C226*0.518)</f>
        <v>130.018</v>
      </c>
    </row>
    <row r="227" spans="2:4" ht="12" customHeight="1">
      <c r="B227" s="3" t="s">
        <v>11</v>
      </c>
      <c r="C227" s="30">
        <v>557</v>
      </c>
      <c r="D227" s="7">
        <v>198</v>
      </c>
    </row>
    <row r="228" spans="2:4" ht="12" customHeight="1">
      <c r="B228" s="16" t="s">
        <v>84</v>
      </c>
      <c r="C228" s="27">
        <v>2250</v>
      </c>
      <c r="D228" s="17">
        <v>391</v>
      </c>
    </row>
    <row r="229" spans="2:4" ht="12" customHeight="1">
      <c r="B229" s="3" t="s">
        <v>13</v>
      </c>
      <c r="C229" s="31">
        <v>81735</v>
      </c>
      <c r="D229" s="7">
        <v>24</v>
      </c>
    </row>
    <row r="230" spans="2:4" ht="12" customHeight="1">
      <c r="B230" s="3" t="s">
        <v>85</v>
      </c>
      <c r="C230" s="30">
        <v>358</v>
      </c>
      <c r="D230" s="6">
        <v>142</v>
      </c>
    </row>
    <row r="231" spans="1:4" ht="12" customHeight="1">
      <c r="A231" s="16"/>
      <c r="B231" s="3" t="s">
        <v>86</v>
      </c>
      <c r="C231" s="30">
        <v>1789</v>
      </c>
      <c r="D231" s="6">
        <v>411</v>
      </c>
    </row>
    <row r="232" spans="2:4" ht="12" customHeight="1">
      <c r="B232" s="3" t="s">
        <v>14</v>
      </c>
      <c r="C232" s="30">
        <v>3504</v>
      </c>
      <c r="D232" s="7">
        <v>1481</v>
      </c>
    </row>
    <row r="233" spans="2:4" ht="12" customHeight="1">
      <c r="B233" s="16" t="s">
        <v>88</v>
      </c>
      <c r="C233" s="27">
        <v>8</v>
      </c>
      <c r="D233" s="7">
        <f>SUM(C233*0.518)</f>
        <v>4.144</v>
      </c>
    </row>
    <row r="234" spans="2:4" ht="12" customHeight="1">
      <c r="B234" s="3" t="s">
        <v>52</v>
      </c>
      <c r="C234" s="30">
        <v>333</v>
      </c>
      <c r="D234" s="6">
        <v>136</v>
      </c>
    </row>
    <row r="235" spans="2:4" ht="12" customHeight="1">
      <c r="B235" s="3" t="s">
        <v>67</v>
      </c>
      <c r="C235" s="30">
        <v>38</v>
      </c>
      <c r="D235" s="7">
        <f>SUM(C235*0.518)</f>
        <v>19.684</v>
      </c>
    </row>
    <row r="236" spans="1:4" ht="12" customHeight="1">
      <c r="A236" s="16"/>
      <c r="B236" s="3" t="s">
        <v>53</v>
      </c>
      <c r="C236" s="30">
        <v>2544</v>
      </c>
      <c r="D236" s="7">
        <f>SUM(C236*0.518)</f>
        <v>1317.7920000000001</v>
      </c>
    </row>
    <row r="237" spans="2:4" ht="12" customHeight="1">
      <c r="B237" s="3" t="s">
        <v>55</v>
      </c>
      <c r="C237" s="30">
        <v>1696</v>
      </c>
      <c r="D237" s="7">
        <f>SUM(C237*0.518)</f>
        <v>878.528</v>
      </c>
    </row>
    <row r="238" spans="2:4" ht="12" customHeight="1">
      <c r="B238" s="3" t="s">
        <v>57</v>
      </c>
      <c r="C238" s="31">
        <v>5771</v>
      </c>
      <c r="D238" s="7">
        <f>SUM(C238*0.518)</f>
        <v>2989.378</v>
      </c>
    </row>
    <row r="239" spans="2:4" ht="12" customHeight="1">
      <c r="B239" s="3" t="s">
        <v>317</v>
      </c>
      <c r="C239" s="31">
        <v>44</v>
      </c>
      <c r="D239" s="7">
        <f>SUM(C239*0.518)</f>
        <v>22.792</v>
      </c>
    </row>
    <row r="240" spans="2:4" ht="12" customHeight="1">
      <c r="B240" s="3" t="s">
        <v>21</v>
      </c>
      <c r="C240" s="30">
        <v>8400</v>
      </c>
      <c r="D240" s="6">
        <v>4381</v>
      </c>
    </row>
    <row r="241" spans="2:4" ht="12" customHeight="1">
      <c r="B241" s="3" t="s">
        <v>68</v>
      </c>
      <c r="C241" s="30">
        <v>1820</v>
      </c>
      <c r="D241" s="7">
        <f>SUM(C241*0.518)</f>
        <v>942.76</v>
      </c>
    </row>
    <row r="242" spans="2:4" ht="12" customHeight="1">
      <c r="B242" s="3" t="s">
        <v>223</v>
      </c>
      <c r="C242" s="30">
        <v>60</v>
      </c>
      <c r="D242" s="7">
        <f>SUM(C242*0.518)</f>
        <v>31.080000000000002</v>
      </c>
    </row>
    <row r="243" spans="2:4" ht="12" customHeight="1">
      <c r="B243" s="3" t="s">
        <v>209</v>
      </c>
      <c r="C243" s="30">
        <v>1230</v>
      </c>
      <c r="D243" s="6">
        <v>48</v>
      </c>
    </row>
    <row r="244" spans="1:4" ht="12" customHeight="1">
      <c r="A244" s="52" t="s">
        <v>332</v>
      </c>
      <c r="B244" s="53" t="s">
        <v>333</v>
      </c>
      <c r="C244" s="54"/>
      <c r="D244" s="54" t="s">
        <v>300</v>
      </c>
    </row>
    <row r="245" spans="1:4" ht="12" customHeight="1">
      <c r="A245" s="55" t="s">
        <v>334</v>
      </c>
      <c r="B245" s="56" t="s">
        <v>335</v>
      </c>
      <c r="C245" s="57"/>
      <c r="D245" s="56"/>
    </row>
    <row r="246" spans="1:4" ht="12" customHeight="1">
      <c r="A246" s="55"/>
      <c r="B246" s="56" t="s">
        <v>336</v>
      </c>
      <c r="C246" s="57"/>
      <c r="D246" s="56"/>
    </row>
    <row r="247" spans="1:4" ht="12" customHeight="1">
      <c r="A247" s="44" t="s">
        <v>206</v>
      </c>
      <c r="B247" s="45"/>
      <c r="C247" s="46"/>
      <c r="D247" s="46"/>
    </row>
    <row r="248" spans="1:4" ht="12" customHeight="1">
      <c r="A248" s="44" t="s">
        <v>326</v>
      </c>
      <c r="B248" s="45"/>
      <c r="C248" s="46"/>
      <c r="D248" s="46"/>
    </row>
    <row r="249" spans="1:4" ht="12" customHeight="1">
      <c r="A249" s="59"/>
      <c r="B249" s="60"/>
      <c r="C249" s="61" t="s">
        <v>0</v>
      </c>
      <c r="D249" s="62" t="s">
        <v>1</v>
      </c>
    </row>
    <row r="250" spans="1:4" ht="12" customHeight="1">
      <c r="A250" s="63" t="s">
        <v>142</v>
      </c>
      <c r="B250" s="64" t="s">
        <v>2</v>
      </c>
      <c r="C250" s="61" t="s">
        <v>3</v>
      </c>
      <c r="D250" s="62" t="s">
        <v>131</v>
      </c>
    </row>
    <row r="251" spans="1:4" ht="12" customHeight="1">
      <c r="A251" s="63"/>
      <c r="B251" s="64"/>
      <c r="C251" s="61" t="s">
        <v>156</v>
      </c>
      <c r="D251" s="62" t="s">
        <v>156</v>
      </c>
    </row>
    <row r="252" spans="1:4" ht="12" customHeight="1">
      <c r="A252" s="1" t="s">
        <v>90</v>
      </c>
      <c r="C252" s="12">
        <f>SUM(C253:C276)</f>
        <v>132191.80999999997</v>
      </c>
      <c r="D252" s="12">
        <f>SUM(D253:D276)</f>
        <v>68475.35758000001</v>
      </c>
    </row>
    <row r="253" spans="2:4" ht="12" customHeight="1">
      <c r="B253" s="3" t="s">
        <v>91</v>
      </c>
      <c r="C253" s="6">
        <v>1176.54</v>
      </c>
      <c r="D253" s="7">
        <f>SUM(C253*0.518)</f>
        <v>609.44772</v>
      </c>
    </row>
    <row r="254" spans="1:4" ht="12" customHeight="1">
      <c r="A254" s="16"/>
      <c r="B254" s="3" t="s">
        <v>320</v>
      </c>
      <c r="C254" s="6">
        <v>36.9</v>
      </c>
      <c r="D254" s="7">
        <f aca="true" t="shared" si="4" ref="D254:D266">SUM(C254*0.518)</f>
        <v>19.1142</v>
      </c>
    </row>
    <row r="255" spans="2:4" ht="12" customHeight="1">
      <c r="B255" s="16" t="s">
        <v>32</v>
      </c>
      <c r="C255" s="26">
        <v>55.76</v>
      </c>
      <c r="D255" s="7">
        <f t="shared" si="4"/>
        <v>28.88368</v>
      </c>
    </row>
    <row r="256" spans="2:4" ht="12" customHeight="1">
      <c r="B256" s="3" t="s">
        <v>35</v>
      </c>
      <c r="C256" s="6">
        <v>24222.2</v>
      </c>
      <c r="D256" s="7">
        <f t="shared" si="4"/>
        <v>12547.099600000001</v>
      </c>
    </row>
    <row r="257" spans="2:4" ht="12" customHeight="1">
      <c r="B257" s="3" t="s">
        <v>6</v>
      </c>
      <c r="C257" s="6">
        <v>1366.69</v>
      </c>
      <c r="D257" s="7">
        <f t="shared" si="4"/>
        <v>707.94542</v>
      </c>
    </row>
    <row r="258" spans="2:4" ht="12" customHeight="1">
      <c r="B258" s="3" t="s">
        <v>97</v>
      </c>
      <c r="C258" s="6">
        <v>9857.87</v>
      </c>
      <c r="D258" s="7">
        <f t="shared" si="4"/>
        <v>5106.376660000001</v>
      </c>
    </row>
    <row r="259" spans="2:4" ht="12" customHeight="1">
      <c r="B259" s="3" t="s">
        <v>37</v>
      </c>
      <c r="C259" s="6">
        <v>3225.18</v>
      </c>
      <c r="D259" s="7">
        <f t="shared" si="4"/>
        <v>1670.6432399999999</v>
      </c>
    </row>
    <row r="260" spans="2:4" ht="12" customHeight="1">
      <c r="B260" s="3" t="s">
        <v>5</v>
      </c>
      <c r="C260" s="6">
        <v>1029.85</v>
      </c>
      <c r="D260" s="7">
        <f t="shared" si="4"/>
        <v>533.4622999999999</v>
      </c>
    </row>
    <row r="261" spans="2:4" ht="12" customHeight="1">
      <c r="B261" s="3" t="s">
        <v>9</v>
      </c>
      <c r="C261" s="6">
        <v>1873.84</v>
      </c>
      <c r="D261" s="7">
        <f t="shared" si="4"/>
        <v>970.64912</v>
      </c>
    </row>
    <row r="262" spans="2:4" ht="12" customHeight="1">
      <c r="B262" s="3" t="s">
        <v>41</v>
      </c>
      <c r="C262" s="6">
        <v>318.28</v>
      </c>
      <c r="D262" s="7">
        <f t="shared" si="4"/>
        <v>164.86903999999998</v>
      </c>
    </row>
    <row r="263" spans="2:4" ht="12" customHeight="1">
      <c r="B263" s="3" t="s">
        <v>11</v>
      </c>
      <c r="C263" s="6">
        <v>1129.68</v>
      </c>
      <c r="D263" s="7">
        <f t="shared" si="4"/>
        <v>585.17424</v>
      </c>
    </row>
    <row r="264" spans="2:4" ht="12" customHeight="1">
      <c r="B264" s="3" t="s">
        <v>12</v>
      </c>
      <c r="C264" s="6">
        <v>383.81</v>
      </c>
      <c r="D264" s="7">
        <f t="shared" si="4"/>
        <v>198.81358</v>
      </c>
    </row>
    <row r="265" spans="2:4" ht="12" customHeight="1">
      <c r="B265" s="3" t="s">
        <v>44</v>
      </c>
      <c r="C265" s="6">
        <v>156.6</v>
      </c>
      <c r="D265" s="7">
        <f t="shared" si="4"/>
        <v>81.1188</v>
      </c>
    </row>
    <row r="266" spans="2:4" ht="12" customHeight="1">
      <c r="B266" s="3" t="s">
        <v>13</v>
      </c>
      <c r="C266" s="6">
        <v>4532.64</v>
      </c>
      <c r="D266" s="7">
        <f t="shared" si="4"/>
        <v>2347.90752</v>
      </c>
    </row>
    <row r="267" spans="2:4" ht="12" customHeight="1">
      <c r="B267" s="3" t="s">
        <v>47</v>
      </c>
      <c r="C267" s="6">
        <v>739.71</v>
      </c>
      <c r="D267" s="7">
        <f aca="true" t="shared" si="5" ref="D267:D276">SUM(C267*0.518)</f>
        <v>383.16978</v>
      </c>
    </row>
    <row r="268" spans="2:4" ht="12" customHeight="1">
      <c r="B268" s="3" t="s">
        <v>74</v>
      </c>
      <c r="C268" s="6">
        <v>5844.73</v>
      </c>
      <c r="D268" s="7">
        <f t="shared" si="5"/>
        <v>3027.57014</v>
      </c>
    </row>
    <row r="269" spans="2:4" ht="12" customHeight="1">
      <c r="B269" s="3" t="s">
        <v>194</v>
      </c>
      <c r="C269" s="6">
        <v>35.71</v>
      </c>
      <c r="D269" s="7">
        <f t="shared" si="5"/>
        <v>18.497780000000002</v>
      </c>
    </row>
    <row r="270" spans="2:4" ht="12" customHeight="1">
      <c r="B270" s="3" t="s">
        <v>67</v>
      </c>
      <c r="C270" s="6">
        <v>6587.14</v>
      </c>
      <c r="D270" s="7">
        <f t="shared" si="5"/>
        <v>3412.1385200000004</v>
      </c>
    </row>
    <row r="271" spans="2:4" ht="12" customHeight="1">
      <c r="B271" s="3" t="s">
        <v>338</v>
      </c>
      <c r="C271" s="6">
        <v>23.16</v>
      </c>
      <c r="D271" s="7">
        <f t="shared" si="5"/>
        <v>11.99688</v>
      </c>
    </row>
    <row r="272" spans="2:4" ht="12" customHeight="1">
      <c r="B272" s="3" t="s">
        <v>56</v>
      </c>
      <c r="C272" s="6">
        <v>47.77</v>
      </c>
      <c r="D272" s="7">
        <f t="shared" si="5"/>
        <v>24.744860000000003</v>
      </c>
    </row>
    <row r="273" spans="2:4" ht="12" customHeight="1">
      <c r="B273" s="3" t="s">
        <v>57</v>
      </c>
      <c r="C273" s="6">
        <v>4062.05</v>
      </c>
      <c r="D273" s="7">
        <f t="shared" si="5"/>
        <v>2104.1419</v>
      </c>
    </row>
    <row r="274" spans="2:4" ht="12" customHeight="1">
      <c r="B274" s="3" t="s">
        <v>323</v>
      </c>
      <c r="C274" s="6">
        <v>1315.11</v>
      </c>
      <c r="D274" s="7">
        <f t="shared" si="5"/>
        <v>681.22698</v>
      </c>
    </row>
    <row r="275" spans="2:4" ht="12" customHeight="1">
      <c r="B275" s="3" t="s">
        <v>21</v>
      </c>
      <c r="C275" s="6">
        <v>40102.35</v>
      </c>
      <c r="D275" s="7">
        <f t="shared" si="5"/>
        <v>20773.0173</v>
      </c>
    </row>
    <row r="276" spans="2:4" ht="12" customHeight="1">
      <c r="B276" s="3" t="s">
        <v>209</v>
      </c>
      <c r="C276" s="6">
        <v>24068.24</v>
      </c>
      <c r="D276" s="7">
        <f t="shared" si="5"/>
        <v>12467.348320000001</v>
      </c>
    </row>
    <row r="277" spans="3:4" ht="12" customHeight="1">
      <c r="C277" s="7"/>
      <c r="D277" s="7"/>
    </row>
    <row r="278" spans="1:4" ht="12" customHeight="1">
      <c r="A278" s="1" t="s">
        <v>95</v>
      </c>
      <c r="C278" s="4">
        <f>SUM(C279:C300)</f>
        <v>27155.861660231654</v>
      </c>
      <c r="D278" s="4">
        <f>SUM(D279:D300)</f>
        <v>16945.03</v>
      </c>
    </row>
    <row r="279" spans="2:4" ht="12" customHeight="1">
      <c r="B279" s="3" t="s">
        <v>60</v>
      </c>
      <c r="C279" s="6">
        <f>SUM(D279/0.518)</f>
        <v>174.74903474903473</v>
      </c>
      <c r="D279" s="6">
        <v>90.52</v>
      </c>
    </row>
    <row r="280" spans="2:4" ht="12" customHeight="1">
      <c r="B280" s="3" t="s">
        <v>339</v>
      </c>
      <c r="C280" s="6">
        <f aca="true" t="shared" si="6" ref="C280:C289">SUM(D280/0.518)</f>
        <v>1231.1583011583011</v>
      </c>
      <c r="D280" s="6">
        <v>637.74</v>
      </c>
    </row>
    <row r="281" spans="2:4" ht="12" customHeight="1">
      <c r="B281" s="3" t="s">
        <v>10</v>
      </c>
      <c r="C281" s="6">
        <f t="shared" si="6"/>
        <v>2479.6332046332045</v>
      </c>
      <c r="D281" s="6">
        <v>1284.45</v>
      </c>
    </row>
    <row r="282" spans="2:4" ht="12" customHeight="1">
      <c r="B282" s="3" t="s">
        <v>97</v>
      </c>
      <c r="C282" s="6">
        <f t="shared" si="6"/>
        <v>162.97297297297297</v>
      </c>
      <c r="D282" s="6">
        <v>84.42</v>
      </c>
    </row>
    <row r="283" spans="1:4" ht="12" customHeight="1">
      <c r="A283" s="16"/>
      <c r="B283" s="3" t="s">
        <v>63</v>
      </c>
      <c r="C283" s="6">
        <f t="shared" si="6"/>
        <v>101.75675675675676</v>
      </c>
      <c r="D283" s="6">
        <v>52.71</v>
      </c>
    </row>
    <row r="284" spans="2:4" ht="12" customHeight="1">
      <c r="B284" s="3" t="s">
        <v>37</v>
      </c>
      <c r="C284" s="6">
        <f t="shared" si="6"/>
        <v>131.93050193050195</v>
      </c>
      <c r="D284" s="6">
        <v>68.34</v>
      </c>
    </row>
    <row r="285" spans="2:4" ht="12" customHeight="1">
      <c r="B285" s="3" t="s">
        <v>9</v>
      </c>
      <c r="C285" s="6">
        <f t="shared" si="6"/>
        <v>4.555984555984556</v>
      </c>
      <c r="D285" s="6">
        <v>2.36</v>
      </c>
    </row>
    <row r="286" spans="2:4" ht="12" customHeight="1">
      <c r="B286" s="3" t="s">
        <v>72</v>
      </c>
      <c r="C286" s="6">
        <f t="shared" si="6"/>
        <v>37.432432432432435</v>
      </c>
      <c r="D286" s="6">
        <v>19.39</v>
      </c>
    </row>
    <row r="287" spans="2:4" ht="12" customHeight="1">
      <c r="B287" s="3" t="s">
        <v>65</v>
      </c>
      <c r="C287" s="6">
        <f t="shared" si="6"/>
        <v>1466.7760617760616</v>
      </c>
      <c r="D287" s="6">
        <v>759.79</v>
      </c>
    </row>
    <row r="288" spans="1:4" ht="12" customHeight="1">
      <c r="A288" s="16"/>
      <c r="B288" s="16" t="s">
        <v>41</v>
      </c>
      <c r="C288" s="6">
        <f t="shared" si="6"/>
        <v>506.3320463320463</v>
      </c>
      <c r="D288" s="6">
        <v>262.28</v>
      </c>
    </row>
    <row r="289" spans="2:4" ht="12" customHeight="1">
      <c r="B289" s="3" t="s">
        <v>42</v>
      </c>
      <c r="C289" s="6">
        <f t="shared" si="6"/>
        <v>621.003861003861</v>
      </c>
      <c r="D289" s="6">
        <v>321.68</v>
      </c>
    </row>
    <row r="290" spans="2:4" ht="12" customHeight="1">
      <c r="B290" s="3" t="s">
        <v>14</v>
      </c>
      <c r="C290" s="6">
        <f>SUM(D290/0.518)</f>
        <v>286.46718146718143</v>
      </c>
      <c r="D290" s="6">
        <v>148.39</v>
      </c>
    </row>
    <row r="291" spans="2:4" ht="12" customHeight="1">
      <c r="B291" s="3" t="s">
        <v>98</v>
      </c>
      <c r="C291" s="6">
        <f>SUM(D291/0.518)</f>
        <v>187.6833976833977</v>
      </c>
      <c r="D291" s="6">
        <v>97.22</v>
      </c>
    </row>
    <row r="292" spans="2:4" ht="12" customHeight="1">
      <c r="B292" s="3" t="s">
        <v>45</v>
      </c>
      <c r="C292" s="6">
        <f>SUM(D292/0.518)</f>
        <v>224.76833976833979</v>
      </c>
      <c r="D292" s="6">
        <v>116.43</v>
      </c>
    </row>
    <row r="293" spans="2:4" ht="12" customHeight="1">
      <c r="B293" s="3" t="s">
        <v>47</v>
      </c>
      <c r="C293" s="6">
        <f>SUM(D293/0.518)</f>
        <v>377.27799227799227</v>
      </c>
      <c r="D293" s="6">
        <v>195.43</v>
      </c>
    </row>
    <row r="294" spans="2:4" ht="12" customHeight="1">
      <c r="B294" s="3" t="s">
        <v>76</v>
      </c>
      <c r="C294" s="6">
        <v>34.12</v>
      </c>
      <c r="D294" s="6">
        <v>13.45</v>
      </c>
    </row>
    <row r="295" spans="2:4" ht="12" customHeight="1">
      <c r="B295" s="3" t="s">
        <v>77</v>
      </c>
      <c r="C295" s="6">
        <v>11.79</v>
      </c>
      <c r="D295" s="6">
        <v>579.78</v>
      </c>
    </row>
    <row r="296" spans="2:4" ht="12" customHeight="1">
      <c r="B296" s="3" t="s">
        <v>57</v>
      </c>
      <c r="C296" s="6">
        <f>SUM(D296/0.518)</f>
        <v>272.2007722007722</v>
      </c>
      <c r="D296" s="6">
        <v>141</v>
      </c>
    </row>
    <row r="297" spans="2:4" ht="12" customHeight="1">
      <c r="B297" s="3" t="s">
        <v>21</v>
      </c>
      <c r="C297" s="6">
        <v>534.72</v>
      </c>
      <c r="D297" s="6">
        <v>2585.83</v>
      </c>
    </row>
    <row r="298" spans="2:4" ht="12" customHeight="1">
      <c r="B298" s="3" t="s">
        <v>79</v>
      </c>
      <c r="C298" s="6">
        <f>SUM(D298/0.518)</f>
        <v>25.945945945945944</v>
      </c>
      <c r="D298" s="6">
        <v>13.44</v>
      </c>
    </row>
    <row r="299" spans="2:4" ht="12" customHeight="1">
      <c r="B299" s="3" t="s">
        <v>80</v>
      </c>
      <c r="C299" s="6">
        <f>SUM(D299/0.518)</f>
        <v>8.667953667953668</v>
      </c>
      <c r="D299" s="6">
        <v>4.49</v>
      </c>
    </row>
    <row r="300" spans="2:4" ht="12" customHeight="1">
      <c r="B300" s="3" t="s">
        <v>209</v>
      </c>
      <c r="C300" s="6">
        <f>SUM(D300/0.518)</f>
        <v>18273.918918918916</v>
      </c>
      <c r="D300" s="6">
        <v>9465.89</v>
      </c>
    </row>
    <row r="301" spans="3:4" ht="12" customHeight="1">
      <c r="C301" s="6"/>
      <c r="D301" s="6"/>
    </row>
    <row r="302" spans="1:4" ht="12" customHeight="1">
      <c r="A302" s="1" t="s">
        <v>101</v>
      </c>
      <c r="C302" s="4" t="s">
        <v>204</v>
      </c>
      <c r="D302" s="4" t="s">
        <v>204</v>
      </c>
    </row>
    <row r="303" spans="3:4" ht="12" customHeight="1">
      <c r="C303" s="11"/>
      <c r="D303" s="6"/>
    </row>
    <row r="304" spans="1:4" ht="12" customHeight="1">
      <c r="A304" s="52" t="s">
        <v>332</v>
      </c>
      <c r="B304" s="53" t="s">
        <v>333</v>
      </c>
      <c r="C304" s="54"/>
      <c r="D304" s="54" t="s">
        <v>300</v>
      </c>
    </row>
    <row r="305" spans="1:4" ht="12" customHeight="1">
      <c r="A305" s="55" t="s">
        <v>334</v>
      </c>
      <c r="B305" s="56" t="s">
        <v>335</v>
      </c>
      <c r="C305" s="57"/>
      <c r="D305" s="56"/>
    </row>
    <row r="306" spans="1:4" ht="12" customHeight="1">
      <c r="A306" s="55"/>
      <c r="B306" s="56" t="s">
        <v>336</v>
      </c>
      <c r="C306" s="57"/>
      <c r="D306" s="56"/>
    </row>
    <row r="307" spans="1:4" ht="12" customHeight="1">
      <c r="A307" s="44" t="s">
        <v>206</v>
      </c>
      <c r="B307" s="45"/>
      <c r="C307" s="46"/>
      <c r="D307" s="46"/>
    </row>
    <row r="308" spans="1:4" ht="12" customHeight="1">
      <c r="A308" s="44" t="s">
        <v>326</v>
      </c>
      <c r="B308" s="45"/>
      <c r="C308" s="46"/>
      <c r="D308" s="46"/>
    </row>
    <row r="309" spans="1:4" ht="12" customHeight="1">
      <c r="A309" s="59"/>
      <c r="B309" s="60"/>
      <c r="C309" s="61" t="s">
        <v>0</v>
      </c>
      <c r="D309" s="62" t="s">
        <v>1</v>
      </c>
    </row>
    <row r="310" spans="1:4" ht="12" customHeight="1">
      <c r="A310" s="63" t="s">
        <v>142</v>
      </c>
      <c r="B310" s="64" t="s">
        <v>2</v>
      </c>
      <c r="C310" s="61" t="s">
        <v>3</v>
      </c>
      <c r="D310" s="62" t="s">
        <v>131</v>
      </c>
    </row>
    <row r="311" spans="1:4" ht="12" customHeight="1">
      <c r="A311" s="63"/>
      <c r="B311" s="64"/>
      <c r="C311" s="61" t="s">
        <v>156</v>
      </c>
      <c r="D311" s="62" t="s">
        <v>156</v>
      </c>
    </row>
    <row r="312" spans="3:4" ht="12" customHeight="1">
      <c r="C312" s="7"/>
      <c r="D312" s="7"/>
    </row>
    <row r="313" spans="1:4" ht="12" customHeight="1">
      <c r="A313" s="1" t="s">
        <v>103</v>
      </c>
      <c r="C313" s="4">
        <f>SUM(C314:C314)</f>
        <v>1648.34</v>
      </c>
      <c r="D313" s="4">
        <f>SUM(D314:D314)</f>
        <v>0</v>
      </c>
    </row>
    <row r="314" spans="1:4" ht="12" customHeight="1">
      <c r="A314" s="1"/>
      <c r="B314" s="3" t="s">
        <v>10</v>
      </c>
      <c r="C314" s="6">
        <v>1648.34</v>
      </c>
      <c r="D314" s="6"/>
    </row>
    <row r="315" spans="3:4" ht="12" customHeight="1">
      <c r="C315" s="7"/>
      <c r="D315" s="7"/>
    </row>
    <row r="316" spans="1:4" ht="12" customHeight="1">
      <c r="A316" s="1" t="s">
        <v>210</v>
      </c>
      <c r="C316" s="4">
        <f>SUM(C317:C351)</f>
        <v>45598</v>
      </c>
      <c r="D316" s="4">
        <f>SUM(D317:D351)</f>
        <v>23619.764000000006</v>
      </c>
    </row>
    <row r="317" spans="1:4" ht="12" customHeight="1">
      <c r="A317" s="1"/>
      <c r="B317" s="3" t="s">
        <v>234</v>
      </c>
      <c r="C317" s="7">
        <v>1047</v>
      </c>
      <c r="D317" s="7">
        <f aca="true" t="shared" si="7" ref="D317:D351">SUM(C317*0.518)</f>
        <v>542.346</v>
      </c>
    </row>
    <row r="318" spans="2:4" ht="12" customHeight="1">
      <c r="B318" s="3" t="s">
        <v>59</v>
      </c>
      <c r="C318" s="7">
        <v>889</v>
      </c>
      <c r="D318" s="7">
        <f t="shared" si="7"/>
        <v>460.502</v>
      </c>
    </row>
    <row r="319" spans="2:4" ht="12" customHeight="1">
      <c r="B319" s="3" t="s">
        <v>60</v>
      </c>
      <c r="C319" s="7">
        <v>70</v>
      </c>
      <c r="D319" s="7">
        <f t="shared" si="7"/>
        <v>36.26</v>
      </c>
    </row>
    <row r="320" spans="2:4" ht="12" customHeight="1">
      <c r="B320" s="3" t="s">
        <v>35</v>
      </c>
      <c r="C320" s="7">
        <v>4612</v>
      </c>
      <c r="D320" s="7">
        <f t="shared" si="7"/>
        <v>2389.016</v>
      </c>
    </row>
    <row r="321" spans="2:4" ht="12" customHeight="1">
      <c r="B321" s="3" t="s">
        <v>5</v>
      </c>
      <c r="C321" s="7">
        <v>41</v>
      </c>
      <c r="D321" s="7">
        <f t="shared" si="7"/>
        <v>21.238</v>
      </c>
    </row>
    <row r="322" spans="2:4" ht="12" customHeight="1">
      <c r="B322" s="3" t="s">
        <v>6</v>
      </c>
      <c r="C322" s="7">
        <v>425</v>
      </c>
      <c r="D322" s="7">
        <f t="shared" si="7"/>
        <v>220.15</v>
      </c>
    </row>
    <row r="323" spans="2:4" ht="12" customHeight="1">
      <c r="B323" s="3" t="s">
        <v>8</v>
      </c>
      <c r="C323" s="7">
        <v>94</v>
      </c>
      <c r="D323" s="7">
        <f t="shared" si="7"/>
        <v>48.692</v>
      </c>
    </row>
    <row r="324" spans="2:4" ht="12" customHeight="1">
      <c r="B324" s="3" t="s">
        <v>61</v>
      </c>
      <c r="C324" s="7">
        <v>4402</v>
      </c>
      <c r="D324" s="7">
        <f t="shared" si="7"/>
        <v>2280.236</v>
      </c>
    </row>
    <row r="325" spans="2:4" ht="12" customHeight="1">
      <c r="B325" s="3" t="s">
        <v>175</v>
      </c>
      <c r="C325" s="7">
        <v>18</v>
      </c>
      <c r="D325" s="7">
        <f t="shared" si="7"/>
        <v>9.324</v>
      </c>
    </row>
    <row r="326" spans="2:4" ht="12" customHeight="1">
      <c r="B326" s="3" t="s">
        <v>63</v>
      </c>
      <c r="C326" s="7">
        <v>49</v>
      </c>
      <c r="D326" s="7">
        <f t="shared" si="7"/>
        <v>25.382</v>
      </c>
    </row>
    <row r="327" spans="2:4" ht="12" customHeight="1">
      <c r="B327" s="3" t="s">
        <v>225</v>
      </c>
      <c r="C327" s="7">
        <v>302</v>
      </c>
      <c r="D327" s="7">
        <f t="shared" si="7"/>
        <v>156.436</v>
      </c>
    </row>
    <row r="328" spans="2:4" ht="12" customHeight="1">
      <c r="B328" s="16" t="s">
        <v>37</v>
      </c>
      <c r="C328" s="17">
        <v>18</v>
      </c>
      <c r="D328" s="7">
        <f t="shared" si="7"/>
        <v>9.324</v>
      </c>
    </row>
    <row r="329" spans="2:4" ht="12" customHeight="1">
      <c r="B329" s="3" t="s">
        <v>9</v>
      </c>
      <c r="C329" s="7">
        <v>83</v>
      </c>
      <c r="D329" s="7">
        <f t="shared" si="7"/>
        <v>42.994</v>
      </c>
    </row>
    <row r="330" spans="2:4" ht="12" customHeight="1">
      <c r="B330" s="3" t="s">
        <v>40</v>
      </c>
      <c r="C330" s="7">
        <v>2758</v>
      </c>
      <c r="D330" s="7">
        <f t="shared" si="7"/>
        <v>1428.644</v>
      </c>
    </row>
    <row r="331" spans="2:4" ht="12" customHeight="1">
      <c r="B331" s="3" t="s">
        <v>64</v>
      </c>
      <c r="C331" s="7">
        <v>790</v>
      </c>
      <c r="D331" s="7">
        <f t="shared" si="7"/>
        <v>409.22</v>
      </c>
    </row>
    <row r="332" spans="2:4" ht="12" customHeight="1">
      <c r="B332" s="3" t="s">
        <v>65</v>
      </c>
      <c r="C332" s="7">
        <v>4425</v>
      </c>
      <c r="D332" s="7">
        <f t="shared" si="7"/>
        <v>2292.15</v>
      </c>
    </row>
    <row r="333" spans="2:4" ht="12" customHeight="1">
      <c r="B333" s="3" t="s">
        <v>218</v>
      </c>
      <c r="C333" s="7">
        <v>44</v>
      </c>
      <c r="D333" s="7">
        <f t="shared" si="7"/>
        <v>22.792</v>
      </c>
    </row>
    <row r="334" spans="2:4" ht="12" customHeight="1">
      <c r="B334" s="3" t="s">
        <v>41</v>
      </c>
      <c r="C334" s="6">
        <v>78</v>
      </c>
      <c r="D334" s="7">
        <f t="shared" si="7"/>
        <v>40.404</v>
      </c>
    </row>
    <row r="335" spans="2:4" ht="12" customHeight="1">
      <c r="B335" s="3" t="s">
        <v>42</v>
      </c>
      <c r="C335" s="7">
        <v>1039</v>
      </c>
      <c r="D335" s="7">
        <f t="shared" si="7"/>
        <v>538.202</v>
      </c>
    </row>
    <row r="336" spans="2:4" ht="12" customHeight="1">
      <c r="B336" s="3" t="s">
        <v>11</v>
      </c>
      <c r="C336" s="7">
        <v>1333</v>
      </c>
      <c r="D336" s="7">
        <f t="shared" si="7"/>
        <v>690.494</v>
      </c>
    </row>
    <row r="337" spans="2:4" ht="12" customHeight="1">
      <c r="B337" s="3" t="s">
        <v>107</v>
      </c>
      <c r="C337" s="6">
        <v>18</v>
      </c>
      <c r="D337" s="7">
        <f t="shared" si="7"/>
        <v>9.324</v>
      </c>
    </row>
    <row r="338" spans="2:4" ht="12" customHeight="1">
      <c r="B338" s="3" t="s">
        <v>66</v>
      </c>
      <c r="C338" s="7">
        <v>217</v>
      </c>
      <c r="D338" s="7">
        <f t="shared" si="7"/>
        <v>112.406</v>
      </c>
    </row>
    <row r="339" spans="2:4" ht="12" customHeight="1">
      <c r="B339" s="3" t="s">
        <v>14</v>
      </c>
      <c r="C339" s="7">
        <v>2436</v>
      </c>
      <c r="D339" s="7">
        <f t="shared" si="7"/>
        <v>1261.848</v>
      </c>
    </row>
    <row r="340" spans="2:4" ht="12" customHeight="1">
      <c r="B340" s="3" t="s">
        <v>257</v>
      </c>
      <c r="C340" s="7">
        <v>136</v>
      </c>
      <c r="D340" s="7">
        <f t="shared" si="7"/>
        <v>70.44800000000001</v>
      </c>
    </row>
    <row r="341" spans="2:4" ht="12" customHeight="1">
      <c r="B341" s="3" t="s">
        <v>52</v>
      </c>
      <c r="C341" s="7">
        <v>443</v>
      </c>
      <c r="D341" s="7">
        <f t="shared" si="7"/>
        <v>229.47400000000002</v>
      </c>
    </row>
    <row r="342" spans="2:4" ht="12" customHeight="1">
      <c r="B342" s="3" t="s">
        <v>188</v>
      </c>
      <c r="C342" s="7">
        <v>170</v>
      </c>
      <c r="D342" s="7">
        <f t="shared" si="7"/>
        <v>88.06</v>
      </c>
    </row>
    <row r="343" spans="2:4" ht="12" customHeight="1">
      <c r="B343" s="16" t="s">
        <v>53</v>
      </c>
      <c r="C343" s="17">
        <v>273</v>
      </c>
      <c r="D343" s="7">
        <f t="shared" si="7"/>
        <v>141.41400000000002</v>
      </c>
    </row>
    <row r="344" spans="2:4" ht="12" customHeight="1">
      <c r="B344" s="3" t="s">
        <v>54</v>
      </c>
      <c r="C344" s="7">
        <v>206</v>
      </c>
      <c r="D344" s="7">
        <f t="shared" si="7"/>
        <v>106.708</v>
      </c>
    </row>
    <row r="345" spans="2:4" ht="12" customHeight="1">
      <c r="B345" s="3" t="s">
        <v>258</v>
      </c>
      <c r="C345" s="7">
        <v>188</v>
      </c>
      <c r="D345" s="7">
        <f t="shared" si="7"/>
        <v>97.384</v>
      </c>
    </row>
    <row r="346" spans="1:4" ht="12" customHeight="1">
      <c r="A346" s="16"/>
      <c r="B346" s="3" t="s">
        <v>239</v>
      </c>
      <c r="C346" s="7">
        <v>14</v>
      </c>
      <c r="D346" s="7">
        <f t="shared" si="7"/>
        <v>7.252000000000001</v>
      </c>
    </row>
    <row r="347" spans="2:4" ht="12" customHeight="1">
      <c r="B347" s="3" t="s">
        <v>21</v>
      </c>
      <c r="C347" s="7">
        <v>16842</v>
      </c>
      <c r="D347" s="7">
        <f t="shared" si="7"/>
        <v>8724.156</v>
      </c>
    </row>
    <row r="348" spans="2:4" ht="12" customHeight="1">
      <c r="B348" s="3" t="s">
        <v>79</v>
      </c>
      <c r="C348" s="7">
        <v>27</v>
      </c>
      <c r="D348" s="7">
        <f t="shared" si="7"/>
        <v>13.986</v>
      </c>
    </row>
    <row r="349" spans="2:4" ht="12" customHeight="1">
      <c r="B349" s="3" t="s">
        <v>228</v>
      </c>
      <c r="C349" s="7">
        <v>52</v>
      </c>
      <c r="D349" s="7">
        <f t="shared" si="7"/>
        <v>26.936</v>
      </c>
    </row>
    <row r="350" spans="2:4" ht="12" customHeight="1">
      <c r="B350" s="3" t="s">
        <v>246</v>
      </c>
      <c r="C350" s="7">
        <v>919</v>
      </c>
      <c r="D350" s="7">
        <f t="shared" si="7"/>
        <v>476.04200000000003</v>
      </c>
    </row>
    <row r="351" spans="2:4" ht="12" customHeight="1">
      <c r="B351" s="3" t="s">
        <v>209</v>
      </c>
      <c r="C351" s="7">
        <v>1140</v>
      </c>
      <c r="D351" s="7">
        <f t="shared" si="7"/>
        <v>590.52</v>
      </c>
    </row>
    <row r="352" ht="6.75" customHeight="1">
      <c r="C352" s="7"/>
    </row>
    <row r="353" spans="1:4" ht="12" customHeight="1">
      <c r="A353" s="1" t="s">
        <v>111</v>
      </c>
      <c r="C353" s="12">
        <f>SUM(C354:C397)</f>
        <v>276440.59383783775</v>
      </c>
      <c r="D353" s="12">
        <f>SUM(D354:D397)</f>
        <v>168399.462076</v>
      </c>
    </row>
    <row r="354" spans="1:4" ht="12" customHeight="1">
      <c r="A354" s="16"/>
      <c r="B354" s="34" t="s">
        <v>58</v>
      </c>
      <c r="C354" s="26">
        <v>560.823</v>
      </c>
      <c r="D354" s="17">
        <v>78.565</v>
      </c>
    </row>
    <row r="355" spans="2:4" ht="12" customHeight="1">
      <c r="B355" s="3" t="s">
        <v>59</v>
      </c>
      <c r="C355" s="6">
        <f>SUM(D355/0.518)</f>
        <v>44.37258687258687</v>
      </c>
      <c r="D355" s="7">
        <v>22.985</v>
      </c>
    </row>
    <row r="356" spans="2:4" ht="12" customHeight="1">
      <c r="B356" s="5" t="s">
        <v>60</v>
      </c>
      <c r="C356" s="6">
        <v>11586.165</v>
      </c>
      <c r="D356" s="7">
        <v>8897.904</v>
      </c>
    </row>
    <row r="357" spans="2:4" ht="12" customHeight="1">
      <c r="B357" s="5" t="s">
        <v>35</v>
      </c>
      <c r="C357" s="6">
        <v>14690.429</v>
      </c>
      <c r="D357" s="7">
        <v>10315.908</v>
      </c>
    </row>
    <row r="358" spans="2:4" ht="12" customHeight="1">
      <c r="B358" s="3" t="s">
        <v>5</v>
      </c>
      <c r="C358" s="6">
        <v>18863.491</v>
      </c>
      <c r="D358" s="7">
        <v>12451.47</v>
      </c>
    </row>
    <row r="359" spans="2:4" ht="12" customHeight="1">
      <c r="B359" s="5" t="s">
        <v>6</v>
      </c>
      <c r="C359" s="6">
        <v>33577.596</v>
      </c>
      <c r="D359" s="7">
        <v>23358.357</v>
      </c>
    </row>
    <row r="360" spans="2:4" ht="12" customHeight="1">
      <c r="B360" s="5" t="s">
        <v>8</v>
      </c>
      <c r="C360" s="6">
        <v>23410.168</v>
      </c>
      <c r="D360" s="7">
        <v>13555.821</v>
      </c>
    </row>
    <row r="361" spans="2:4" ht="12" customHeight="1">
      <c r="B361" s="5" t="s">
        <v>37</v>
      </c>
      <c r="C361" s="6">
        <v>18027.099</v>
      </c>
      <c r="D361" s="7">
        <v>11364.876</v>
      </c>
    </row>
    <row r="362" spans="1:4" ht="12" customHeight="1">
      <c r="A362" s="16"/>
      <c r="B362" s="34" t="s">
        <v>9</v>
      </c>
      <c r="C362" s="26">
        <v>20431.338</v>
      </c>
      <c r="D362" s="17">
        <v>15771.256</v>
      </c>
    </row>
    <row r="363" spans="2:4" ht="12" customHeight="1">
      <c r="B363" s="5" t="s">
        <v>40</v>
      </c>
      <c r="C363" s="6">
        <v>287.83</v>
      </c>
      <c r="D363" s="7">
        <v>54.341</v>
      </c>
    </row>
    <row r="364" spans="2:4" ht="12" customHeight="1">
      <c r="B364" s="3" t="s">
        <v>65</v>
      </c>
      <c r="C364" s="6">
        <f>SUM(D364/0.518)</f>
        <v>19091.480694980695</v>
      </c>
      <c r="D364" s="7">
        <v>9889.387</v>
      </c>
    </row>
    <row r="365" spans="2:4" ht="12" customHeight="1">
      <c r="B365" s="3" t="s">
        <v>117</v>
      </c>
      <c r="C365" s="6">
        <v>1134.399</v>
      </c>
      <c r="D365" s="7">
        <v>532.158</v>
      </c>
    </row>
    <row r="366" spans="1:4" ht="12" customHeight="1">
      <c r="A366" s="52" t="s">
        <v>332</v>
      </c>
      <c r="B366" s="53" t="s">
        <v>333</v>
      </c>
      <c r="C366" s="54"/>
      <c r="D366" s="54" t="s">
        <v>300</v>
      </c>
    </row>
    <row r="367" spans="1:4" ht="12" customHeight="1">
      <c r="A367" s="55" t="s">
        <v>334</v>
      </c>
      <c r="B367" s="56" t="s">
        <v>335</v>
      </c>
      <c r="C367" s="57"/>
      <c r="D367" s="56"/>
    </row>
    <row r="368" spans="1:4" ht="12" customHeight="1">
      <c r="A368" s="55"/>
      <c r="B368" s="56" t="s">
        <v>336</v>
      </c>
      <c r="C368" s="57"/>
      <c r="D368" s="56"/>
    </row>
    <row r="369" spans="1:4" ht="12" customHeight="1">
      <c r="A369" s="44" t="s">
        <v>206</v>
      </c>
      <c r="B369" s="45"/>
      <c r="C369" s="46"/>
      <c r="D369" s="46"/>
    </row>
    <row r="370" spans="1:4" ht="12" customHeight="1">
      <c r="A370" s="44" t="s">
        <v>326</v>
      </c>
      <c r="B370" s="45"/>
      <c r="C370" s="46"/>
      <c r="D370" s="46"/>
    </row>
    <row r="371" spans="1:4" ht="12" customHeight="1">
      <c r="A371" s="59"/>
      <c r="B371" s="60"/>
      <c r="C371" s="61" t="s">
        <v>0</v>
      </c>
      <c r="D371" s="62" t="s">
        <v>1</v>
      </c>
    </row>
    <row r="372" spans="1:4" ht="12" customHeight="1">
      <c r="A372" s="63" t="s">
        <v>142</v>
      </c>
      <c r="B372" s="64" t="s">
        <v>2</v>
      </c>
      <c r="C372" s="61" t="s">
        <v>3</v>
      </c>
      <c r="D372" s="62" t="s">
        <v>131</v>
      </c>
    </row>
    <row r="373" spans="1:4" ht="12" customHeight="1">
      <c r="A373" s="63"/>
      <c r="B373" s="64"/>
      <c r="C373" s="61" t="s">
        <v>156</v>
      </c>
      <c r="D373" s="62" t="s">
        <v>156</v>
      </c>
    </row>
    <row r="374" spans="2:4" ht="12" customHeight="1">
      <c r="B374" s="5" t="s">
        <v>41</v>
      </c>
      <c r="C374" s="6">
        <v>4997.618</v>
      </c>
      <c r="D374" s="7">
        <v>2976.034</v>
      </c>
    </row>
    <row r="375" spans="2:4" ht="12" customHeight="1">
      <c r="B375" s="5" t="s">
        <v>42</v>
      </c>
      <c r="C375" s="6">
        <v>606.351</v>
      </c>
      <c r="D375" s="7">
        <v>444.736</v>
      </c>
    </row>
    <row r="376" spans="2:4" ht="12" customHeight="1">
      <c r="B376" s="5" t="s">
        <v>11</v>
      </c>
      <c r="C376" s="6">
        <v>4718.234</v>
      </c>
      <c r="D376" s="7">
        <v>2572.914</v>
      </c>
    </row>
    <row r="377" spans="2:4" ht="12" customHeight="1">
      <c r="B377" s="3" t="s">
        <v>12</v>
      </c>
      <c r="C377" s="6">
        <v>905.206</v>
      </c>
      <c r="D377" s="7">
        <v>483.186</v>
      </c>
    </row>
    <row r="378" spans="2:4" ht="12" customHeight="1">
      <c r="B378" s="3" t="s">
        <v>119</v>
      </c>
      <c r="C378" s="6">
        <v>81.62</v>
      </c>
      <c r="D378" s="7">
        <v>22.595</v>
      </c>
    </row>
    <row r="379" spans="2:4" ht="12" customHeight="1">
      <c r="B379" s="5" t="s">
        <v>13</v>
      </c>
      <c r="C379" s="6">
        <v>34172.179</v>
      </c>
      <c r="D379" s="7">
        <v>203.301</v>
      </c>
    </row>
    <row r="380" spans="2:4" ht="12" customHeight="1">
      <c r="B380" s="3" t="s">
        <v>66</v>
      </c>
      <c r="C380" s="6">
        <v>884.38</v>
      </c>
      <c r="D380" s="7">
        <v>258.803</v>
      </c>
    </row>
    <row r="381" spans="2:4" ht="12" customHeight="1">
      <c r="B381" s="3" t="s">
        <v>86</v>
      </c>
      <c r="C381" s="6">
        <v>24.524</v>
      </c>
      <c r="D381" s="7">
        <v>11.438</v>
      </c>
    </row>
    <row r="382" spans="2:4" ht="12" customHeight="1">
      <c r="B382" s="3" t="s">
        <v>46</v>
      </c>
      <c r="C382" s="6">
        <v>19.122</v>
      </c>
      <c r="D382" s="7">
        <v>11.083</v>
      </c>
    </row>
    <row r="383" spans="2:4" ht="12" customHeight="1">
      <c r="B383" s="5" t="s">
        <v>14</v>
      </c>
      <c r="C383" s="6">
        <v>7646.644</v>
      </c>
      <c r="D383" s="7">
        <v>6477.762</v>
      </c>
    </row>
    <row r="384" spans="2:4" ht="12" customHeight="1">
      <c r="B384" s="3" t="s">
        <v>139</v>
      </c>
      <c r="C384" s="6">
        <v>53.5</v>
      </c>
      <c r="D384" s="6">
        <v>31.232</v>
      </c>
    </row>
    <row r="385" spans="2:4" ht="12" customHeight="1">
      <c r="B385" s="3" t="s">
        <v>122</v>
      </c>
      <c r="C385" s="6">
        <v>112.769</v>
      </c>
      <c r="D385" s="7">
        <v>39.688</v>
      </c>
    </row>
    <row r="386" spans="2:4" ht="12" customHeight="1">
      <c r="B386" s="5" t="s">
        <v>52</v>
      </c>
      <c r="C386" s="6">
        <v>2519.685</v>
      </c>
      <c r="D386" s="7">
        <v>1422.629</v>
      </c>
    </row>
    <row r="387" spans="1:4" ht="12" customHeight="1">
      <c r="A387" s="16"/>
      <c r="B387" s="3" t="s">
        <v>28</v>
      </c>
      <c r="C387" s="6">
        <f>SUM(D387/0.518)</f>
        <v>74.98455598455598</v>
      </c>
      <c r="D387" s="6">
        <v>38.842</v>
      </c>
    </row>
    <row r="388" spans="2:4" ht="12" customHeight="1">
      <c r="B388" s="16" t="s">
        <v>67</v>
      </c>
      <c r="C388" s="26">
        <v>1595.319</v>
      </c>
      <c r="D388" s="17">
        <v>643.141</v>
      </c>
    </row>
    <row r="389" spans="2:4" ht="12" customHeight="1">
      <c r="B389" s="5" t="s">
        <v>53</v>
      </c>
      <c r="C389" s="6">
        <v>6691.493</v>
      </c>
      <c r="D389" s="7">
        <v>2004.703</v>
      </c>
    </row>
    <row r="390" spans="1:4" ht="12" customHeight="1">
      <c r="A390" s="16"/>
      <c r="B390" s="16" t="s">
        <v>55</v>
      </c>
      <c r="C390" s="26">
        <v>3045.504</v>
      </c>
      <c r="D390" s="17">
        <v>2034.55</v>
      </c>
    </row>
    <row r="391" spans="2:4" ht="12" customHeight="1">
      <c r="B391" s="3" t="s">
        <v>57</v>
      </c>
      <c r="C391" s="6">
        <v>12530.989</v>
      </c>
      <c r="D391" s="7">
        <v>3047.177</v>
      </c>
    </row>
    <row r="392" spans="2:4" ht="12" customHeight="1">
      <c r="B392" s="5" t="s">
        <v>152</v>
      </c>
      <c r="C392" s="6">
        <v>112.6</v>
      </c>
      <c r="D392" s="7">
        <v>15.009</v>
      </c>
    </row>
    <row r="393" spans="2:4" ht="12" customHeight="1">
      <c r="B393" s="5" t="s">
        <v>21</v>
      </c>
      <c r="C393" s="6">
        <v>27138.206</v>
      </c>
      <c r="D393" s="7">
        <v>35021.583</v>
      </c>
    </row>
    <row r="394" spans="2:4" ht="12" customHeight="1">
      <c r="B394" s="5" t="s">
        <v>127</v>
      </c>
      <c r="C394" s="6">
        <v>21.782</v>
      </c>
      <c r="D394" s="7">
        <f>SUM(C394*0.518)</f>
        <v>11.283076000000001</v>
      </c>
    </row>
    <row r="395" spans="2:4" ht="12" customHeight="1">
      <c r="B395" s="5" t="s">
        <v>68</v>
      </c>
      <c r="C395" s="6">
        <v>5109.718</v>
      </c>
      <c r="D395" s="7">
        <v>3317.543</v>
      </c>
    </row>
    <row r="396" spans="2:4" ht="12" customHeight="1">
      <c r="B396" s="3" t="s">
        <v>128</v>
      </c>
      <c r="C396" s="6">
        <v>781.005</v>
      </c>
      <c r="D396" s="7">
        <v>340.342</v>
      </c>
    </row>
    <row r="397" spans="2:4" ht="12" customHeight="1" thickBot="1">
      <c r="B397" s="3" t="s">
        <v>209</v>
      </c>
      <c r="C397" s="6">
        <v>891.97</v>
      </c>
      <c r="D397" s="7">
        <v>676.86</v>
      </c>
    </row>
    <row r="398" spans="1:4" ht="12" customHeight="1" thickBot="1" thickTop="1">
      <c r="A398" s="20" t="s">
        <v>130</v>
      </c>
      <c r="B398" s="21"/>
      <c r="C398" s="22">
        <f>+C6+C26+C31+C43+C47+C65+C106+C109+C157+C206+C209+C213+C252+C278+C313+C316+C353</f>
        <v>1088261.9755861</v>
      </c>
      <c r="D398" s="22">
        <f>+D6+D26+D31+D43+D47+D65+D106+D109+D157+D206+D209+D213+D252+D278+D313+D316+D353</f>
        <v>506054.21209000004</v>
      </c>
    </row>
    <row r="399" spans="1:4" ht="12" customHeight="1">
      <c r="A399" s="52" t="s">
        <v>332</v>
      </c>
      <c r="B399" s="53" t="s">
        <v>333</v>
      </c>
      <c r="C399" s="54"/>
      <c r="D399" s="54" t="s">
        <v>340</v>
      </c>
    </row>
    <row r="400" spans="1:4" ht="12" customHeight="1">
      <c r="A400" s="55" t="s">
        <v>334</v>
      </c>
      <c r="B400" s="56" t="s">
        <v>335</v>
      </c>
      <c r="C400" s="57"/>
      <c r="D400" s="56"/>
    </row>
    <row r="401" spans="1:4" ht="12" customHeight="1">
      <c r="A401" s="55"/>
      <c r="B401" s="56" t="s">
        <v>336</v>
      </c>
      <c r="C401" s="57"/>
      <c r="D401" s="56"/>
    </row>
    <row r="402" ht="12" customHeight="1">
      <c r="C402" s="6"/>
    </row>
    <row r="403" ht="12" customHeight="1">
      <c r="C403" s="6"/>
    </row>
    <row r="404" ht="12" customHeight="1">
      <c r="C404" s="6"/>
    </row>
    <row r="405" ht="12" customHeight="1">
      <c r="C405" s="6"/>
    </row>
    <row r="406" ht="12" customHeight="1">
      <c r="C406" s="6"/>
    </row>
    <row r="407" ht="12" customHeight="1">
      <c r="C407" s="6"/>
    </row>
    <row r="408" ht="12" customHeight="1">
      <c r="C408" s="6"/>
    </row>
    <row r="409" ht="12" customHeight="1">
      <c r="C409" s="6"/>
    </row>
    <row r="410" ht="12" customHeight="1">
      <c r="C410" s="6"/>
    </row>
    <row r="411" ht="12" customHeight="1">
      <c r="C411" s="6"/>
    </row>
    <row r="412" ht="12" customHeight="1">
      <c r="C412" s="6"/>
    </row>
    <row r="413" ht="12" customHeight="1">
      <c r="C413" s="6"/>
    </row>
    <row r="414" ht="12" customHeight="1">
      <c r="C414" s="6"/>
    </row>
    <row r="415" ht="12" customHeight="1">
      <c r="C415" s="6"/>
    </row>
    <row r="416" ht="12" customHeight="1">
      <c r="C416" s="6"/>
    </row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rowBreaks count="2" manualBreakCount="2">
    <brk id="59" max="255" man="1"/>
    <brk id="3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73"/>
  <sheetViews>
    <sheetView zoomScalePageLayoutView="0" workbookViewId="0" topLeftCell="A1">
      <selection activeCell="F15" sqref="F15"/>
    </sheetView>
  </sheetViews>
  <sheetFormatPr defaultColWidth="11.421875" defaultRowHeight="12" customHeight="1"/>
  <cols>
    <col min="1" max="1" width="19.140625" style="3" customWidth="1"/>
    <col min="2" max="2" width="19.8515625" style="3" customWidth="1"/>
    <col min="3" max="3" width="23.421875" style="2" customWidth="1"/>
    <col min="4" max="4" width="14.7109375" style="2" customWidth="1"/>
  </cols>
  <sheetData>
    <row r="1" spans="1:4" ht="12" customHeight="1">
      <c r="A1" s="58" t="s">
        <v>206</v>
      </c>
      <c r="B1" s="45"/>
      <c r="C1" s="46"/>
      <c r="D1" s="46"/>
    </row>
    <row r="2" spans="1:4" ht="12" customHeight="1">
      <c r="A2" s="58" t="s">
        <v>341</v>
      </c>
      <c r="B2" s="45"/>
      <c r="C2" s="46"/>
      <c r="D2" s="46"/>
    </row>
    <row r="3" spans="1:4" ht="12" customHeight="1">
      <c r="A3" s="59"/>
      <c r="B3" s="60"/>
      <c r="C3" s="61" t="s">
        <v>0</v>
      </c>
      <c r="D3" s="62" t="s">
        <v>1</v>
      </c>
    </row>
    <row r="4" spans="1:4" ht="12" customHeight="1">
      <c r="A4" s="63" t="s">
        <v>142</v>
      </c>
      <c r="B4" s="64" t="s">
        <v>2</v>
      </c>
      <c r="C4" s="61" t="s">
        <v>3</v>
      </c>
      <c r="D4" s="62" t="s">
        <v>131</v>
      </c>
    </row>
    <row r="5" spans="1:4" ht="12" customHeight="1">
      <c r="A5" s="63"/>
      <c r="B5" s="64"/>
      <c r="C5" s="61" t="s">
        <v>342</v>
      </c>
      <c r="D5" s="62" t="s">
        <v>342</v>
      </c>
    </row>
    <row r="6" spans="1:4" ht="12" customHeight="1">
      <c r="A6" s="1" t="s">
        <v>4</v>
      </c>
      <c r="B6" s="1"/>
      <c r="C6" s="4">
        <f>SUM(C7:C23)</f>
        <v>12972.37968</v>
      </c>
      <c r="D6" s="4">
        <f>SUM(D7:D23)</f>
        <v>6756.447749999999</v>
      </c>
    </row>
    <row r="7" spans="1:4" ht="12" customHeight="1">
      <c r="A7" s="1"/>
      <c r="B7" s="3" t="s">
        <v>35</v>
      </c>
      <c r="C7" s="7">
        <f aca="true" t="shared" si="0" ref="C7:C19">SUM(D7*1.92)</f>
        <v>38.726400000000005</v>
      </c>
      <c r="D7" s="7">
        <v>20.17</v>
      </c>
    </row>
    <row r="8" spans="1:4" ht="12" customHeight="1">
      <c r="A8" s="1"/>
      <c r="B8" s="3" t="s">
        <v>7</v>
      </c>
      <c r="C8" s="7">
        <f t="shared" si="0"/>
        <v>73.6896</v>
      </c>
      <c r="D8" s="7">
        <v>38.38</v>
      </c>
    </row>
    <row r="9" spans="1:4" ht="12" customHeight="1">
      <c r="A9" s="1"/>
      <c r="B9" s="3" t="s">
        <v>8</v>
      </c>
      <c r="C9" s="7">
        <f t="shared" si="0"/>
        <v>3277.4169599999996</v>
      </c>
      <c r="D9" s="7">
        <v>1706.9879999999998</v>
      </c>
    </row>
    <row r="10" spans="1:4" ht="12" customHeight="1">
      <c r="A10" s="1"/>
      <c r="B10" s="3" t="s">
        <v>343</v>
      </c>
      <c r="C10" s="7">
        <f t="shared" si="0"/>
        <v>23.731199999999998</v>
      </c>
      <c r="D10" s="7">
        <v>12.36</v>
      </c>
    </row>
    <row r="11" spans="1:4" ht="12" customHeight="1">
      <c r="A11" s="1"/>
      <c r="B11" s="3" t="s">
        <v>296</v>
      </c>
      <c r="C11" s="7">
        <f t="shared" si="0"/>
        <v>816.4224</v>
      </c>
      <c r="D11" s="7">
        <v>425.22</v>
      </c>
    </row>
    <row r="12" spans="1:4" ht="12" customHeight="1">
      <c r="A12" s="1"/>
      <c r="B12" s="3" t="s">
        <v>344</v>
      </c>
      <c r="C12" s="7">
        <f t="shared" si="0"/>
        <v>249.09311999999997</v>
      </c>
      <c r="D12" s="7">
        <v>129.736</v>
      </c>
    </row>
    <row r="13" spans="1:4" ht="12" customHeight="1">
      <c r="A13" s="1"/>
      <c r="B13" s="3" t="s">
        <v>11</v>
      </c>
      <c r="C13" s="7">
        <f t="shared" si="0"/>
        <v>79.6224</v>
      </c>
      <c r="D13" s="7">
        <v>41.47</v>
      </c>
    </row>
    <row r="14" spans="1:4" ht="12" customHeight="1">
      <c r="A14" s="1"/>
      <c r="B14" s="3" t="s">
        <v>14</v>
      </c>
      <c r="C14" s="7">
        <f t="shared" si="0"/>
        <v>452.9088</v>
      </c>
      <c r="D14" s="7">
        <v>235.89</v>
      </c>
    </row>
    <row r="15" spans="1:4" ht="12" customHeight="1">
      <c r="A15" s="1"/>
      <c r="B15" s="3" t="s">
        <v>260</v>
      </c>
      <c r="C15" s="7">
        <f t="shared" si="0"/>
        <v>2.2655999999999996</v>
      </c>
      <c r="D15" s="7">
        <v>1.18</v>
      </c>
    </row>
    <row r="16" spans="1:4" ht="12" customHeight="1">
      <c r="A16" s="1"/>
      <c r="B16" s="3" t="s">
        <v>19</v>
      </c>
      <c r="C16" s="7">
        <f t="shared" si="0"/>
        <v>1925.4144000000001</v>
      </c>
      <c r="D16" s="7">
        <v>1002.82</v>
      </c>
    </row>
    <row r="17" spans="1:4" ht="12" customHeight="1">
      <c r="A17" s="1"/>
      <c r="B17" s="3" t="s">
        <v>20</v>
      </c>
      <c r="C17" s="7">
        <f t="shared" si="0"/>
        <v>1826.5151999999998</v>
      </c>
      <c r="D17" s="7">
        <v>951.31</v>
      </c>
    </row>
    <row r="18" spans="1:4" ht="12" customHeight="1">
      <c r="A18" s="1"/>
      <c r="B18" s="3" t="s">
        <v>21</v>
      </c>
      <c r="C18" s="7">
        <f t="shared" si="0"/>
        <v>1558.4063999999998</v>
      </c>
      <c r="D18" s="7">
        <v>811.67</v>
      </c>
    </row>
    <row r="19" spans="1:4" ht="12" customHeight="1">
      <c r="A19" s="1"/>
      <c r="B19" s="3" t="s">
        <v>165</v>
      </c>
      <c r="C19" s="7">
        <f t="shared" si="0"/>
        <v>69.6576</v>
      </c>
      <c r="D19" s="7">
        <v>36.28</v>
      </c>
    </row>
    <row r="20" spans="1:4" ht="12" customHeight="1">
      <c r="A20" s="1"/>
      <c r="B20" s="3" t="s">
        <v>10</v>
      </c>
      <c r="C20" s="7">
        <v>129.95600000000002</v>
      </c>
      <c r="D20" s="7">
        <f>SUM(C20/1.92)</f>
        <v>67.68541666666668</v>
      </c>
    </row>
    <row r="21" spans="1:4" ht="12" customHeight="1">
      <c r="A21" s="1"/>
      <c r="B21" s="3" t="s">
        <v>230</v>
      </c>
      <c r="C21" s="7">
        <v>453.11</v>
      </c>
      <c r="D21" s="7">
        <f>SUM(C21/1.92)</f>
        <v>235.99479166666669</v>
      </c>
    </row>
    <row r="22" spans="1:4" ht="12" customHeight="1">
      <c r="A22" s="1"/>
      <c r="B22" s="3" t="s">
        <v>231</v>
      </c>
      <c r="C22" s="7">
        <v>165.05</v>
      </c>
      <c r="D22" s="7">
        <f>SUM(C22/1.92)</f>
        <v>85.96354166666667</v>
      </c>
    </row>
    <row r="23" spans="1:4" ht="12" customHeight="1">
      <c r="A23" s="1"/>
      <c r="B23" s="3" t="s">
        <v>99</v>
      </c>
      <c r="C23" s="7">
        <f>SUM(D23*1.92)</f>
        <v>1830.3936</v>
      </c>
      <c r="D23" s="7">
        <v>953.33</v>
      </c>
    </row>
    <row r="24" spans="1:4" ht="12" customHeight="1">
      <c r="A24" s="1"/>
      <c r="C24" s="7"/>
      <c r="D24" s="7"/>
    </row>
    <row r="25" spans="1:4" ht="12" customHeight="1">
      <c r="A25" s="1" t="s">
        <v>197</v>
      </c>
      <c r="C25" s="4">
        <f>SUM(C26:C28)</f>
        <v>19824.970000000005</v>
      </c>
      <c r="D25" s="4">
        <f>SUM(D26:D28)</f>
        <v>596.3831250000001</v>
      </c>
    </row>
    <row r="26" spans="2:4" ht="12" customHeight="1">
      <c r="B26" s="3" t="s">
        <v>10</v>
      </c>
      <c r="C26" s="7">
        <v>19547.49</v>
      </c>
      <c r="D26" s="6">
        <v>93.81</v>
      </c>
    </row>
    <row r="27" spans="2:4" ht="12" customHeight="1">
      <c r="B27" s="3" t="s">
        <v>329</v>
      </c>
      <c r="C27" s="7">
        <v>179.65</v>
      </c>
      <c r="D27" s="6">
        <v>451.62</v>
      </c>
    </row>
    <row r="28" spans="2:4" ht="12" customHeight="1">
      <c r="B28" s="3" t="s">
        <v>195</v>
      </c>
      <c r="C28" s="7">
        <v>97.83</v>
      </c>
      <c r="D28" s="7">
        <f>SUM(C28/1.92)</f>
        <v>50.953125</v>
      </c>
    </row>
    <row r="29" ht="12" customHeight="1">
      <c r="C29" s="7"/>
    </row>
    <row r="30" spans="1:4" ht="12" customHeight="1">
      <c r="A30" s="1" t="s">
        <v>298</v>
      </c>
      <c r="C30" s="4">
        <f>SUM(C31:C42)</f>
        <v>2079.2336</v>
      </c>
      <c r="D30" s="12">
        <f>SUM(D31:D42)</f>
        <v>1247.11</v>
      </c>
    </row>
    <row r="31" spans="2:4" ht="12" customHeight="1">
      <c r="B31" s="3" t="s">
        <v>21</v>
      </c>
      <c r="C31" s="7">
        <f>SUM(D31*1.92)</f>
        <v>1037.7792</v>
      </c>
      <c r="D31" s="2">
        <v>540.51</v>
      </c>
    </row>
    <row r="32" spans="2:4" ht="12" customHeight="1">
      <c r="B32" s="3" t="s">
        <v>14</v>
      </c>
      <c r="C32" s="7">
        <f>SUM(D32*1.92)</f>
        <v>15.379199999999999</v>
      </c>
      <c r="D32" s="2">
        <v>8.01</v>
      </c>
    </row>
    <row r="33" spans="2:4" ht="12" customHeight="1">
      <c r="B33" s="3" t="s">
        <v>8</v>
      </c>
      <c r="C33" s="7">
        <f>SUM(D33*1.92)</f>
        <v>23.0016</v>
      </c>
      <c r="D33" s="2">
        <v>11.98</v>
      </c>
    </row>
    <row r="34" spans="2:4" ht="12" customHeight="1">
      <c r="B34" s="3" t="s">
        <v>32</v>
      </c>
      <c r="C34" s="7">
        <f>SUM(D34*1.92)</f>
        <v>154.5408</v>
      </c>
      <c r="D34" s="2">
        <v>80.49</v>
      </c>
    </row>
    <row r="35" spans="2:4" ht="12" customHeight="1">
      <c r="B35" s="3" t="s">
        <v>10</v>
      </c>
      <c r="C35" s="7">
        <v>185</v>
      </c>
      <c r="D35" s="2">
        <v>260.53</v>
      </c>
    </row>
    <row r="36" spans="2:4" ht="12" customHeight="1">
      <c r="B36" s="3" t="s">
        <v>72</v>
      </c>
      <c r="C36" s="7">
        <f aca="true" t="shared" si="1" ref="C36:C42">SUM(D36*1.92)</f>
        <v>143.4432</v>
      </c>
      <c r="D36" s="2">
        <v>74.71</v>
      </c>
    </row>
    <row r="37" spans="2:4" ht="12" customHeight="1">
      <c r="B37" s="3" t="s">
        <v>12</v>
      </c>
      <c r="C37" s="7">
        <f t="shared" si="1"/>
        <v>90.5856</v>
      </c>
      <c r="D37" s="2">
        <v>47.18</v>
      </c>
    </row>
    <row r="38" spans="2:4" ht="12" customHeight="1">
      <c r="B38" s="3" t="s">
        <v>260</v>
      </c>
      <c r="C38" s="7">
        <f t="shared" si="1"/>
        <v>141.79199999999997</v>
      </c>
      <c r="D38" s="2">
        <v>73.85</v>
      </c>
    </row>
    <row r="39" spans="2:4" ht="12" customHeight="1">
      <c r="B39" s="3" t="s">
        <v>71</v>
      </c>
      <c r="C39" s="7">
        <f t="shared" si="1"/>
        <v>59.0976</v>
      </c>
      <c r="D39" s="2">
        <v>30.78</v>
      </c>
    </row>
    <row r="40" spans="2:4" ht="12" customHeight="1">
      <c r="B40" s="3" t="s">
        <v>345</v>
      </c>
      <c r="C40" s="7">
        <f t="shared" si="1"/>
        <v>30.412799999999997</v>
      </c>
      <c r="D40" s="2">
        <v>15.84</v>
      </c>
    </row>
    <row r="41" spans="2:4" ht="12" customHeight="1">
      <c r="B41" s="3" t="s">
        <v>31</v>
      </c>
      <c r="C41" s="7">
        <f t="shared" si="1"/>
        <v>67.83359999999999</v>
      </c>
      <c r="D41" s="2">
        <v>35.33</v>
      </c>
    </row>
    <row r="42" spans="2:4" ht="12" customHeight="1">
      <c r="B42" s="3" t="s">
        <v>209</v>
      </c>
      <c r="C42" s="7">
        <f t="shared" si="1"/>
        <v>130.368</v>
      </c>
      <c r="D42" s="2">
        <v>67.9</v>
      </c>
    </row>
    <row r="43" ht="12" customHeight="1">
      <c r="C43" s="7"/>
    </row>
    <row r="44" spans="1:4" ht="12" customHeight="1">
      <c r="A44" s="1" t="s">
        <v>23</v>
      </c>
      <c r="C44" s="10">
        <f>SUM(C45:C46)</f>
        <v>5939.0896</v>
      </c>
      <c r="D44" s="10">
        <f>SUM(D45:D46)</f>
        <v>1479.56</v>
      </c>
    </row>
    <row r="45" spans="1:4" ht="12" customHeight="1">
      <c r="A45" s="1"/>
      <c r="B45" s="3" t="s">
        <v>10</v>
      </c>
      <c r="C45" s="9">
        <v>5423.8</v>
      </c>
      <c r="D45" s="9">
        <v>1211.18</v>
      </c>
    </row>
    <row r="46" spans="1:4" ht="12" customHeight="1">
      <c r="A46" s="1"/>
      <c r="B46" s="3" t="s">
        <v>28</v>
      </c>
      <c r="C46" s="7">
        <f>SUM(D46*1.92)</f>
        <v>515.2896</v>
      </c>
      <c r="D46" s="9">
        <v>268.38</v>
      </c>
    </row>
    <row r="47" spans="3:4" ht="12" customHeight="1">
      <c r="C47" s="7"/>
      <c r="D47" s="6"/>
    </row>
    <row r="48" spans="1:4" ht="12" customHeight="1">
      <c r="A48" s="1" t="s">
        <v>24</v>
      </c>
      <c r="C48" s="10">
        <f>SUM(C49:C51)</f>
        <v>13633.8604</v>
      </c>
      <c r="D48" s="10">
        <f>SUM(D49:D51)</f>
        <v>2878.03</v>
      </c>
    </row>
    <row r="49" spans="2:4" ht="12" customHeight="1">
      <c r="B49" s="3" t="s">
        <v>10</v>
      </c>
      <c r="C49" s="7">
        <v>8235.496</v>
      </c>
      <c r="D49" s="7">
        <v>1242.33</v>
      </c>
    </row>
    <row r="50" spans="2:4" ht="12" customHeight="1">
      <c r="B50" s="5" t="s">
        <v>28</v>
      </c>
      <c r="C50" s="7">
        <v>5181.27</v>
      </c>
      <c r="D50" s="6">
        <v>1522.63</v>
      </c>
    </row>
    <row r="51" spans="1:4" ht="12" customHeight="1">
      <c r="A51" s="16"/>
      <c r="B51" s="3" t="s">
        <v>330</v>
      </c>
      <c r="C51" s="7">
        <f>SUM(D51*1.92)</f>
        <v>217.09439999999998</v>
      </c>
      <c r="D51" s="6">
        <v>113.07</v>
      </c>
    </row>
    <row r="52" ht="7.5" customHeight="1">
      <c r="C52" s="9"/>
    </row>
    <row r="53" spans="1:4" ht="12" customHeight="1">
      <c r="A53" s="1" t="s">
        <v>29</v>
      </c>
      <c r="C53" s="11">
        <f>SUM(C54:C105)</f>
        <v>33645.71752</v>
      </c>
      <c r="D53" s="11">
        <f>SUM(D54:D105)</f>
        <v>6762.832</v>
      </c>
    </row>
    <row r="54" spans="2:4" ht="12" customHeight="1">
      <c r="B54" s="3" t="s">
        <v>91</v>
      </c>
      <c r="C54" s="7">
        <f aca="true" t="shared" si="2" ref="C54:C78">SUM(D54*1.92)</f>
        <v>340.45439999999996</v>
      </c>
      <c r="D54" s="7">
        <v>177.32</v>
      </c>
    </row>
    <row r="55" spans="2:4" ht="12" customHeight="1">
      <c r="B55" s="3" t="s">
        <v>301</v>
      </c>
      <c r="C55" s="7">
        <f t="shared" si="2"/>
        <v>75.264</v>
      </c>
      <c r="D55" s="7">
        <v>39.2</v>
      </c>
    </row>
    <row r="56" spans="2:4" ht="12" customHeight="1">
      <c r="B56" s="3" t="s">
        <v>302</v>
      </c>
      <c r="C56" s="7">
        <f t="shared" si="2"/>
        <v>363.456</v>
      </c>
      <c r="D56" s="7">
        <v>189.3</v>
      </c>
    </row>
    <row r="57" spans="2:4" ht="12" customHeight="1">
      <c r="B57" s="3" t="s">
        <v>92</v>
      </c>
      <c r="C57" s="7">
        <f t="shared" si="2"/>
        <v>62.5344</v>
      </c>
      <c r="D57" s="7">
        <v>32.57</v>
      </c>
    </row>
    <row r="58" spans="2:4" ht="12" customHeight="1">
      <c r="B58" s="3" t="s">
        <v>32</v>
      </c>
      <c r="C58" s="7">
        <f t="shared" si="2"/>
        <v>53.472</v>
      </c>
      <c r="D58" s="7">
        <v>27.85</v>
      </c>
    </row>
    <row r="59" spans="2:4" ht="12" customHeight="1">
      <c r="B59" s="3" t="s">
        <v>347</v>
      </c>
      <c r="C59" s="7">
        <f t="shared" si="2"/>
        <v>29.7024</v>
      </c>
      <c r="D59" s="7">
        <v>15.47</v>
      </c>
    </row>
    <row r="60" spans="1:4" ht="12" customHeight="1">
      <c r="A60" s="52" t="s">
        <v>332</v>
      </c>
      <c r="B60" s="41" t="s">
        <v>333</v>
      </c>
      <c r="C60" s="54"/>
      <c r="D60" s="54" t="s">
        <v>300</v>
      </c>
    </row>
    <row r="61" spans="1:4" ht="12" customHeight="1">
      <c r="A61" s="55" t="s">
        <v>334</v>
      </c>
      <c r="B61" s="5" t="s">
        <v>335</v>
      </c>
      <c r="C61" s="57"/>
      <c r="D61" s="56"/>
    </row>
    <row r="62" spans="1:4" ht="12" customHeight="1">
      <c r="A62" s="55"/>
      <c r="B62" s="5" t="s">
        <v>346</v>
      </c>
      <c r="C62" s="57"/>
      <c r="D62" s="56"/>
    </row>
    <row r="63" spans="1:4" ht="12" customHeight="1">
      <c r="A63" s="55"/>
      <c r="B63" s="5"/>
      <c r="C63" s="57"/>
      <c r="D63" s="56"/>
    </row>
    <row r="64" spans="1:4" ht="12" customHeight="1">
      <c r="A64" s="58" t="s">
        <v>206</v>
      </c>
      <c r="B64" s="45"/>
      <c r="C64" s="46"/>
      <c r="D64" s="46"/>
    </row>
    <row r="65" spans="1:4" ht="12" customHeight="1">
      <c r="A65" s="58" t="s">
        <v>341</v>
      </c>
      <c r="B65" s="45"/>
      <c r="C65" s="46"/>
      <c r="D65" s="46"/>
    </row>
    <row r="66" spans="1:4" ht="12" customHeight="1">
      <c r="A66" s="59"/>
      <c r="B66" s="60"/>
      <c r="C66" s="61" t="s">
        <v>0</v>
      </c>
      <c r="D66" s="62" t="s">
        <v>1</v>
      </c>
    </row>
    <row r="67" spans="1:4" ht="12" customHeight="1">
      <c r="A67" s="63" t="s">
        <v>142</v>
      </c>
      <c r="B67" s="64" t="s">
        <v>2</v>
      </c>
      <c r="C67" s="61" t="s">
        <v>3</v>
      </c>
      <c r="D67" s="62" t="s">
        <v>131</v>
      </c>
    </row>
    <row r="68" spans="1:4" ht="12" customHeight="1">
      <c r="A68" s="63"/>
      <c r="B68" s="64"/>
      <c r="C68" s="61" t="s">
        <v>342</v>
      </c>
      <c r="D68" s="62" t="s">
        <v>342</v>
      </c>
    </row>
    <row r="69" spans="2:4" ht="12" customHeight="1">
      <c r="B69" s="3" t="s">
        <v>35</v>
      </c>
      <c r="C69" s="7">
        <v>19.56</v>
      </c>
      <c r="D69" s="7">
        <v>33.911</v>
      </c>
    </row>
    <row r="70" spans="2:4" ht="12" customHeight="1">
      <c r="B70" s="16" t="s">
        <v>6</v>
      </c>
      <c r="C70" s="7">
        <f t="shared" si="2"/>
        <v>432.3648</v>
      </c>
      <c r="D70" s="17">
        <v>225.19</v>
      </c>
    </row>
    <row r="71" spans="2:4" ht="12" customHeight="1">
      <c r="B71" s="3" t="s">
        <v>348</v>
      </c>
      <c r="C71" s="7">
        <f t="shared" si="2"/>
        <v>61.785599999999995</v>
      </c>
      <c r="D71" s="7">
        <v>32.18</v>
      </c>
    </row>
    <row r="72" spans="2:4" ht="12" customHeight="1">
      <c r="B72" s="3" t="s">
        <v>8</v>
      </c>
      <c r="C72" s="7">
        <f t="shared" si="2"/>
        <v>318.0288</v>
      </c>
      <c r="D72" s="7">
        <v>165.64</v>
      </c>
    </row>
    <row r="73" spans="2:4" ht="12" customHeight="1">
      <c r="B73" s="3" t="s">
        <v>7</v>
      </c>
      <c r="C73" s="7">
        <f t="shared" si="2"/>
        <v>91.008</v>
      </c>
      <c r="D73" s="7">
        <v>47.4</v>
      </c>
    </row>
    <row r="74" spans="2:4" ht="12" customHeight="1">
      <c r="B74" s="3" t="s">
        <v>36</v>
      </c>
      <c r="C74" s="7">
        <f t="shared" si="2"/>
        <v>169.59359999999998</v>
      </c>
      <c r="D74" s="7">
        <v>88.33</v>
      </c>
    </row>
    <row r="75" spans="1:4" ht="12" customHeight="1">
      <c r="A75" s="16"/>
      <c r="B75" s="3" t="s">
        <v>337</v>
      </c>
      <c r="C75" s="7">
        <f t="shared" si="2"/>
        <v>8.755199999999999</v>
      </c>
      <c r="D75" s="7">
        <v>4.56</v>
      </c>
    </row>
    <row r="76" spans="2:4" ht="12" customHeight="1">
      <c r="B76" s="3" t="s">
        <v>220</v>
      </c>
      <c r="C76" s="7">
        <f t="shared" si="2"/>
        <v>235.50719999999998</v>
      </c>
      <c r="D76" s="7">
        <v>122.66</v>
      </c>
    </row>
    <row r="77" spans="2:4" ht="12" customHeight="1">
      <c r="B77" s="3" t="s">
        <v>37</v>
      </c>
      <c r="C77" s="7">
        <f t="shared" si="2"/>
        <v>21.28512</v>
      </c>
      <c r="D77" s="7">
        <v>11.086</v>
      </c>
    </row>
    <row r="78" spans="2:4" ht="12" customHeight="1">
      <c r="B78" s="3" t="s">
        <v>38</v>
      </c>
      <c r="C78" s="7">
        <f t="shared" si="2"/>
        <v>175.1616</v>
      </c>
      <c r="D78" s="7">
        <v>91.23</v>
      </c>
    </row>
    <row r="79" spans="2:4" ht="12" customHeight="1">
      <c r="B79" s="3" t="s">
        <v>10</v>
      </c>
      <c r="C79" s="7">
        <v>20738.77</v>
      </c>
      <c r="D79" s="7">
        <v>16.74</v>
      </c>
    </row>
    <row r="80" spans="2:4" ht="12" customHeight="1">
      <c r="B80" s="3" t="s">
        <v>41</v>
      </c>
      <c r="C80" s="7">
        <f aca="true" t="shared" si="3" ref="C80:C105">SUM(D80*1.92)</f>
        <v>107.6928</v>
      </c>
      <c r="D80" s="7">
        <v>56.09</v>
      </c>
    </row>
    <row r="81" spans="2:4" ht="12" customHeight="1">
      <c r="B81" s="3" t="s">
        <v>304</v>
      </c>
      <c r="C81" s="7">
        <f t="shared" si="3"/>
        <v>80.7936</v>
      </c>
      <c r="D81" s="7">
        <v>42.08</v>
      </c>
    </row>
    <row r="82" spans="2:4" ht="12" customHeight="1">
      <c r="B82" s="3" t="s">
        <v>269</v>
      </c>
      <c r="C82" s="7">
        <f t="shared" si="3"/>
        <v>136.32</v>
      </c>
      <c r="D82" s="7">
        <v>71</v>
      </c>
    </row>
    <row r="83" spans="2:4" ht="12" customHeight="1">
      <c r="B83" s="3" t="s">
        <v>43</v>
      </c>
      <c r="C83" s="7">
        <f t="shared" si="3"/>
        <v>142.8864</v>
      </c>
      <c r="D83" s="7">
        <v>74.42</v>
      </c>
    </row>
    <row r="84" spans="2:4" ht="12" customHeight="1">
      <c r="B84" s="3" t="s">
        <v>349</v>
      </c>
      <c r="C84" s="7">
        <f t="shared" si="3"/>
        <v>67.9008</v>
      </c>
      <c r="D84" s="7">
        <v>35.365</v>
      </c>
    </row>
    <row r="85" spans="2:4" ht="12" customHeight="1">
      <c r="B85" s="3" t="s">
        <v>44</v>
      </c>
      <c r="C85" s="7">
        <f t="shared" si="3"/>
        <v>205.4016</v>
      </c>
      <c r="D85" s="7">
        <v>106.98</v>
      </c>
    </row>
    <row r="86" spans="2:4" ht="12" customHeight="1">
      <c r="B86" s="3" t="s">
        <v>45</v>
      </c>
      <c r="C86" s="7">
        <f t="shared" si="3"/>
        <v>17.318399999999997</v>
      </c>
      <c r="D86" s="7">
        <v>9.02</v>
      </c>
    </row>
    <row r="87" spans="2:4" ht="12" customHeight="1">
      <c r="B87" s="3" t="s">
        <v>107</v>
      </c>
      <c r="C87" s="7">
        <f t="shared" si="3"/>
        <v>91.43039999999999</v>
      </c>
      <c r="D87" s="7">
        <v>47.62</v>
      </c>
    </row>
    <row r="88" spans="2:4" ht="12" customHeight="1">
      <c r="B88" s="3" t="s">
        <v>47</v>
      </c>
      <c r="C88" s="7">
        <f t="shared" si="3"/>
        <v>1098.8159999999998</v>
      </c>
      <c r="D88" s="7">
        <v>572.3</v>
      </c>
    </row>
    <row r="89" spans="2:4" ht="12" customHeight="1">
      <c r="B89" s="3" t="s">
        <v>48</v>
      </c>
      <c r="C89" s="7">
        <f t="shared" si="3"/>
        <v>178.7904</v>
      </c>
      <c r="D89" s="7">
        <v>93.12</v>
      </c>
    </row>
    <row r="90" spans="2:4" ht="12" customHeight="1">
      <c r="B90" s="3" t="s">
        <v>268</v>
      </c>
      <c r="C90" s="7">
        <f t="shared" si="3"/>
        <v>458.11199999999997</v>
      </c>
      <c r="D90" s="7">
        <v>238.6</v>
      </c>
    </row>
    <row r="91" spans="2:4" ht="12" customHeight="1">
      <c r="B91" s="3" t="s">
        <v>305</v>
      </c>
      <c r="C91" s="7">
        <f t="shared" si="3"/>
        <v>83.82719999999999</v>
      </c>
      <c r="D91" s="7">
        <v>43.66</v>
      </c>
    </row>
    <row r="92" spans="2:4" ht="12" customHeight="1">
      <c r="B92" s="3" t="s">
        <v>306</v>
      </c>
      <c r="C92" s="7">
        <f t="shared" si="3"/>
        <v>165.1968</v>
      </c>
      <c r="D92" s="7">
        <v>86.04</v>
      </c>
    </row>
    <row r="93" spans="2:4" ht="12" customHeight="1">
      <c r="B93" s="3" t="s">
        <v>350</v>
      </c>
      <c r="C93" s="7">
        <f t="shared" si="3"/>
        <v>729.1968</v>
      </c>
      <c r="D93" s="7">
        <v>379.79</v>
      </c>
    </row>
    <row r="94" spans="2:4" ht="12" customHeight="1">
      <c r="B94" s="3" t="s">
        <v>237</v>
      </c>
      <c r="C94" s="7">
        <f t="shared" si="3"/>
        <v>497.08799999999997</v>
      </c>
      <c r="D94" s="7">
        <v>258.9</v>
      </c>
    </row>
    <row r="95" spans="2:4" ht="12" customHeight="1">
      <c r="B95" s="3" t="s">
        <v>52</v>
      </c>
      <c r="C95" s="7">
        <f t="shared" si="3"/>
        <v>460.4352</v>
      </c>
      <c r="D95" s="7">
        <v>239.81</v>
      </c>
    </row>
    <row r="96" spans="2:4" ht="12" customHeight="1">
      <c r="B96" s="3" t="s">
        <v>308</v>
      </c>
      <c r="C96" s="7">
        <f t="shared" si="3"/>
        <v>109.5936</v>
      </c>
      <c r="D96" s="7">
        <v>57.08</v>
      </c>
    </row>
    <row r="97" spans="2:4" ht="12" customHeight="1">
      <c r="B97" s="3" t="s">
        <v>54</v>
      </c>
      <c r="C97" s="7">
        <f t="shared" si="3"/>
        <v>29.798399999999997</v>
      </c>
      <c r="D97" s="7">
        <v>15.52</v>
      </c>
    </row>
    <row r="98" spans="2:4" ht="12" customHeight="1">
      <c r="B98" s="3" t="s">
        <v>94</v>
      </c>
      <c r="C98" s="7">
        <f t="shared" si="3"/>
        <v>563.6927999999999</v>
      </c>
      <c r="D98" s="7">
        <v>293.59</v>
      </c>
    </row>
    <row r="99" spans="2:4" ht="12" customHeight="1">
      <c r="B99" s="3" t="s">
        <v>309</v>
      </c>
      <c r="C99" s="7">
        <f t="shared" si="3"/>
        <v>165.2928</v>
      </c>
      <c r="D99" s="7">
        <v>86.09</v>
      </c>
    </row>
    <row r="100" spans="2:4" ht="12" customHeight="1">
      <c r="B100" s="3" t="s">
        <v>56</v>
      </c>
      <c r="C100" s="7">
        <f t="shared" si="3"/>
        <v>449.99039999999997</v>
      </c>
      <c r="D100" s="7">
        <v>234.37</v>
      </c>
    </row>
    <row r="101" spans="2:4" ht="12" customHeight="1">
      <c r="B101" s="3" t="s">
        <v>246</v>
      </c>
      <c r="C101" s="7">
        <f t="shared" si="3"/>
        <v>163.87199999999999</v>
      </c>
      <c r="D101" s="7">
        <v>85.35</v>
      </c>
    </row>
    <row r="102" spans="2:4" ht="12" customHeight="1">
      <c r="B102" s="3" t="s">
        <v>310</v>
      </c>
      <c r="C102" s="7">
        <f t="shared" si="3"/>
        <v>250.0032</v>
      </c>
      <c r="D102" s="7">
        <v>130.21</v>
      </c>
    </row>
    <row r="103" spans="2:4" ht="12" customHeight="1">
      <c r="B103" s="3" t="s">
        <v>21</v>
      </c>
      <c r="C103" s="7">
        <f t="shared" si="3"/>
        <v>3320.4864000000002</v>
      </c>
      <c r="D103" s="7">
        <v>1729.42</v>
      </c>
    </row>
    <row r="104" spans="2:4" ht="12" customHeight="1">
      <c r="B104" s="3" t="s">
        <v>221</v>
      </c>
      <c r="C104" s="7">
        <f t="shared" si="3"/>
        <v>179.92319999999998</v>
      </c>
      <c r="D104" s="7">
        <v>93.71</v>
      </c>
    </row>
    <row r="105" spans="2:4" ht="12" customHeight="1">
      <c r="B105" s="3" t="s">
        <v>209</v>
      </c>
      <c r="C105" s="7">
        <f t="shared" si="3"/>
        <v>695.1551999999999</v>
      </c>
      <c r="D105" s="7">
        <v>362.06</v>
      </c>
    </row>
    <row r="106" spans="3:4" ht="6" customHeight="1">
      <c r="C106" s="6"/>
      <c r="D106" s="7"/>
    </row>
    <row r="107" spans="1:4" ht="12" customHeight="1">
      <c r="A107" s="1" t="s">
        <v>270</v>
      </c>
      <c r="C107" s="11">
        <f>SUM(C108)</f>
        <v>4905.42</v>
      </c>
      <c r="D107" s="11">
        <f>SUM(D108)</f>
        <v>351.37</v>
      </c>
    </row>
    <row r="108" spans="2:4" ht="12" customHeight="1">
      <c r="B108" s="3" t="s">
        <v>10</v>
      </c>
      <c r="C108" s="6">
        <v>4905.42</v>
      </c>
      <c r="D108" s="7">
        <v>351.37</v>
      </c>
    </row>
    <row r="109" spans="1:4" ht="6.75" customHeight="1">
      <c r="A109" s="16"/>
      <c r="B109" s="16"/>
      <c r="C109" s="18"/>
      <c r="D109" s="17"/>
    </row>
    <row r="110" spans="1:4" ht="12" customHeight="1">
      <c r="A110" s="1" t="s">
        <v>208</v>
      </c>
      <c r="C110" s="10">
        <f>SUM(C111:C167)</f>
        <v>113404.59412</v>
      </c>
      <c r="D110" s="10">
        <f>SUM(D111:D167)</f>
        <v>98892.25399999999</v>
      </c>
    </row>
    <row r="111" spans="1:4" ht="12" customHeight="1">
      <c r="A111" s="1"/>
      <c r="B111" s="3" t="s">
        <v>58</v>
      </c>
      <c r="C111" s="2">
        <v>4386.213</v>
      </c>
      <c r="D111" s="2">
        <v>2215.03</v>
      </c>
    </row>
    <row r="112" spans="1:4" ht="12" customHeight="1">
      <c r="A112" s="1"/>
      <c r="B112" s="3" t="s">
        <v>113</v>
      </c>
      <c r="C112" s="2">
        <v>51.80352</v>
      </c>
      <c r="D112" s="2">
        <v>26.981</v>
      </c>
    </row>
    <row r="113" spans="1:4" ht="12" customHeight="1">
      <c r="A113" s="1"/>
      <c r="B113" s="3" t="s">
        <v>59</v>
      </c>
      <c r="C113" s="2">
        <v>4432.7616</v>
      </c>
      <c r="D113" s="2">
        <v>2308.73</v>
      </c>
    </row>
    <row r="114" spans="1:4" ht="12" customHeight="1">
      <c r="A114" s="1"/>
      <c r="B114" s="3" t="s">
        <v>35</v>
      </c>
      <c r="C114" s="2">
        <v>343.41844</v>
      </c>
      <c r="D114" s="2">
        <v>198.117</v>
      </c>
    </row>
    <row r="115" spans="1:4" ht="12" customHeight="1">
      <c r="A115" s="1"/>
      <c r="B115" s="3" t="s">
        <v>5</v>
      </c>
      <c r="C115" s="2">
        <v>6820.89828</v>
      </c>
      <c r="D115" s="2">
        <v>6844.874</v>
      </c>
    </row>
    <row r="116" spans="1:4" ht="12" customHeight="1">
      <c r="A116" s="1"/>
      <c r="B116" s="3" t="s">
        <v>345</v>
      </c>
      <c r="C116" s="2">
        <v>1012.8163999999999</v>
      </c>
      <c r="D116" s="2">
        <v>713.395</v>
      </c>
    </row>
    <row r="117" spans="1:4" ht="12" customHeight="1">
      <c r="A117" s="1"/>
      <c r="B117" s="3" t="s">
        <v>170</v>
      </c>
      <c r="C117" s="2">
        <v>561.4272</v>
      </c>
      <c r="D117" s="2">
        <v>292.41</v>
      </c>
    </row>
    <row r="118" spans="2:4" ht="12" customHeight="1">
      <c r="B118" s="3" t="s">
        <v>6</v>
      </c>
      <c r="C118" s="2">
        <v>6715.14</v>
      </c>
      <c r="D118" s="2">
        <v>4875.68</v>
      </c>
    </row>
    <row r="119" spans="2:4" ht="12" customHeight="1">
      <c r="B119" s="3" t="s">
        <v>351</v>
      </c>
      <c r="C119" s="2">
        <v>224.091</v>
      </c>
      <c r="D119" s="2">
        <v>94.65</v>
      </c>
    </row>
    <row r="120" spans="2:4" ht="12" customHeight="1">
      <c r="B120" s="3" t="s">
        <v>8</v>
      </c>
      <c r="C120" s="2">
        <v>918.284</v>
      </c>
      <c r="D120" s="2">
        <v>608.6</v>
      </c>
    </row>
    <row r="121" spans="2:4" ht="12" customHeight="1">
      <c r="B121" s="3" t="s">
        <v>185</v>
      </c>
      <c r="C121" s="2">
        <v>5822.208</v>
      </c>
      <c r="D121" s="2">
        <v>3032.4</v>
      </c>
    </row>
    <row r="122" spans="2:4" ht="12" customHeight="1">
      <c r="B122" s="3" t="s">
        <v>62</v>
      </c>
      <c r="C122" s="2">
        <v>34.60416</v>
      </c>
      <c r="D122" s="2">
        <v>18.023</v>
      </c>
    </row>
    <row r="123" spans="1:4" ht="12" customHeight="1">
      <c r="A123" s="52" t="s">
        <v>332</v>
      </c>
      <c r="B123" s="41" t="s">
        <v>333</v>
      </c>
      <c r="C123" s="54"/>
      <c r="D123" s="54" t="s">
        <v>300</v>
      </c>
    </row>
    <row r="124" spans="1:4" ht="12" customHeight="1">
      <c r="A124" s="55" t="s">
        <v>334</v>
      </c>
      <c r="B124" s="5" t="s">
        <v>335</v>
      </c>
      <c r="C124" s="57"/>
      <c r="D124" s="56"/>
    </row>
    <row r="125" spans="1:4" ht="12" customHeight="1">
      <c r="A125" s="55"/>
      <c r="B125" s="5" t="s">
        <v>346</v>
      </c>
      <c r="C125" s="57"/>
      <c r="D125" s="56"/>
    </row>
    <row r="126" spans="1:4" ht="7.5" customHeight="1">
      <c r="A126" s="55"/>
      <c r="B126" s="5"/>
      <c r="C126" s="57"/>
      <c r="D126" s="56"/>
    </row>
    <row r="127" spans="1:4" ht="12" customHeight="1">
      <c r="A127" s="58" t="s">
        <v>206</v>
      </c>
      <c r="B127" s="45"/>
      <c r="C127" s="46"/>
      <c r="D127" s="46"/>
    </row>
    <row r="128" spans="1:4" ht="12" customHeight="1">
      <c r="A128" s="58" t="s">
        <v>341</v>
      </c>
      <c r="B128" s="45"/>
      <c r="C128" s="46"/>
      <c r="D128" s="46"/>
    </row>
    <row r="129" spans="1:4" ht="12" customHeight="1">
      <c r="A129" s="59"/>
      <c r="B129" s="60"/>
      <c r="C129" s="61" t="s">
        <v>0</v>
      </c>
      <c r="D129" s="62" t="s">
        <v>1</v>
      </c>
    </row>
    <row r="130" spans="1:4" ht="12" customHeight="1">
      <c r="A130" s="63" t="s">
        <v>142</v>
      </c>
      <c r="B130" s="64" t="s">
        <v>2</v>
      </c>
      <c r="C130" s="61" t="s">
        <v>3</v>
      </c>
      <c r="D130" s="62" t="s">
        <v>131</v>
      </c>
    </row>
    <row r="131" spans="1:4" ht="12" customHeight="1">
      <c r="A131" s="63"/>
      <c r="B131" s="64"/>
      <c r="C131" s="61" t="s">
        <v>342</v>
      </c>
      <c r="D131" s="62" t="s">
        <v>342</v>
      </c>
    </row>
    <row r="132" spans="2:4" ht="12" customHeight="1">
      <c r="B132" s="3" t="s">
        <v>63</v>
      </c>
      <c r="C132" s="2">
        <v>91.61087999999998</v>
      </c>
      <c r="D132" s="2">
        <v>47.71399999999999</v>
      </c>
    </row>
    <row r="133" spans="2:4" ht="12" customHeight="1">
      <c r="B133" s="3" t="s">
        <v>37</v>
      </c>
      <c r="C133" s="2">
        <v>7792.07948</v>
      </c>
      <c r="D133" s="2">
        <v>5098.579</v>
      </c>
    </row>
    <row r="134" spans="2:4" ht="12" customHeight="1">
      <c r="B134" s="3" t="s">
        <v>9</v>
      </c>
      <c r="C134" s="2">
        <v>2251.19136</v>
      </c>
      <c r="D134" s="2">
        <v>1915.663</v>
      </c>
    </row>
    <row r="135" spans="2:4" ht="12" customHeight="1">
      <c r="B135" s="3" t="s">
        <v>40</v>
      </c>
      <c r="C135" s="2">
        <v>1713.617</v>
      </c>
      <c r="D135" s="2">
        <v>769.21</v>
      </c>
    </row>
    <row r="136" spans="2:4" ht="12" customHeight="1">
      <c r="B136" s="3" t="s">
        <v>10</v>
      </c>
      <c r="C136" s="2">
        <v>127.61088</v>
      </c>
      <c r="D136" s="2">
        <v>66.464</v>
      </c>
    </row>
    <row r="137" spans="2:4" ht="12" customHeight="1">
      <c r="B137" s="3" t="s">
        <v>64</v>
      </c>
      <c r="C137" s="2">
        <v>354.2016</v>
      </c>
      <c r="D137" s="2">
        <v>184.48</v>
      </c>
    </row>
    <row r="138" spans="2:4" ht="12" customHeight="1">
      <c r="B138" s="3" t="s">
        <v>65</v>
      </c>
      <c r="C138" s="2">
        <v>3916.6924799999997</v>
      </c>
      <c r="D138" s="2">
        <v>2039.944</v>
      </c>
    </row>
    <row r="139" spans="2:4" ht="12" customHeight="1">
      <c r="B139" s="3" t="s">
        <v>217</v>
      </c>
      <c r="C139" s="2">
        <v>70.01164</v>
      </c>
      <c r="D139" s="2">
        <v>10.552</v>
      </c>
    </row>
    <row r="140" spans="2:4" ht="12" customHeight="1">
      <c r="B140" s="3" t="s">
        <v>41</v>
      </c>
      <c r="C140" s="2">
        <v>1489.7428</v>
      </c>
      <c r="D140" s="2">
        <v>993.01</v>
      </c>
    </row>
    <row r="141" spans="2:4" ht="12" customHeight="1">
      <c r="B141" s="3" t="s">
        <v>42</v>
      </c>
      <c r="C141" s="2">
        <v>5555.2144</v>
      </c>
      <c r="D141" s="2">
        <v>3072.9750000000004</v>
      </c>
    </row>
    <row r="142" spans="2:4" ht="12" customHeight="1">
      <c r="B142" s="3" t="s">
        <v>11</v>
      </c>
      <c r="C142" s="2">
        <v>556.434</v>
      </c>
      <c r="D142" s="2">
        <v>319.24</v>
      </c>
    </row>
    <row r="143" spans="2:4" ht="12" customHeight="1">
      <c r="B143" s="3" t="s">
        <v>349</v>
      </c>
      <c r="C143" s="2">
        <v>41.574</v>
      </c>
      <c r="D143" s="2">
        <v>44.81</v>
      </c>
    </row>
    <row r="144" spans="2:4" ht="12" customHeight="1">
      <c r="B144" s="3" t="s">
        <v>119</v>
      </c>
      <c r="C144" s="2">
        <v>245.611</v>
      </c>
      <c r="D144" s="2">
        <v>11201.27</v>
      </c>
    </row>
    <row r="145" spans="2:4" ht="12" customHeight="1">
      <c r="B145" s="3" t="s">
        <v>13</v>
      </c>
      <c r="C145" s="2">
        <v>14929.60532</v>
      </c>
      <c r="D145" s="2">
        <v>4063.236</v>
      </c>
    </row>
    <row r="146" spans="2:4" ht="12" customHeight="1">
      <c r="B146" s="3" t="s">
        <v>66</v>
      </c>
      <c r="C146" s="2">
        <v>1223.24324</v>
      </c>
      <c r="D146" s="2">
        <v>640.037</v>
      </c>
    </row>
    <row r="147" spans="2:4" ht="12" customHeight="1">
      <c r="B147" s="3" t="s">
        <v>46</v>
      </c>
      <c r="C147" s="2">
        <v>29.791</v>
      </c>
      <c r="D147" s="2">
        <v>23.33</v>
      </c>
    </row>
    <row r="148" spans="2:4" ht="12" customHeight="1">
      <c r="B148" s="3" t="s">
        <v>47</v>
      </c>
      <c r="C148" s="2">
        <v>98.45952</v>
      </c>
      <c r="D148" s="2">
        <v>51.281</v>
      </c>
    </row>
    <row r="149" spans="2:4" ht="12" customHeight="1">
      <c r="B149" s="3" t="s">
        <v>14</v>
      </c>
      <c r="C149" s="2">
        <v>1640.2762</v>
      </c>
      <c r="D149" s="2">
        <v>1026.88</v>
      </c>
    </row>
    <row r="150" spans="2:4" ht="12" customHeight="1">
      <c r="B150" s="3" t="s">
        <v>138</v>
      </c>
      <c r="C150" s="2">
        <v>171.298</v>
      </c>
      <c r="D150" s="2">
        <v>102.66</v>
      </c>
    </row>
    <row r="151" spans="2:4" ht="12" customHeight="1">
      <c r="B151" s="3" t="s">
        <v>122</v>
      </c>
      <c r="C151" s="2">
        <v>543.77276</v>
      </c>
      <c r="D151" s="2">
        <v>427.273</v>
      </c>
    </row>
    <row r="152" spans="2:4" ht="12" customHeight="1">
      <c r="B152" s="3" t="s">
        <v>88</v>
      </c>
      <c r="C152" s="2">
        <v>14.73216</v>
      </c>
      <c r="D152" s="2">
        <v>7.673</v>
      </c>
    </row>
    <row r="153" spans="2:4" ht="12" customHeight="1">
      <c r="B153" s="3" t="s">
        <v>52</v>
      </c>
      <c r="C153" s="2">
        <v>1455.64328</v>
      </c>
      <c r="D153" s="2">
        <v>1009.189</v>
      </c>
    </row>
    <row r="154" spans="2:4" ht="12" customHeight="1">
      <c r="B154" s="3" t="s">
        <v>67</v>
      </c>
      <c r="C154" s="2">
        <v>375.136</v>
      </c>
      <c r="D154" s="2">
        <v>175.19</v>
      </c>
    </row>
    <row r="155" spans="2:4" ht="12" customHeight="1">
      <c r="B155" s="3" t="s">
        <v>151</v>
      </c>
      <c r="C155" s="2">
        <v>11.01</v>
      </c>
      <c r="D155" s="2">
        <v>7.32</v>
      </c>
    </row>
    <row r="156" spans="2:4" ht="12" customHeight="1">
      <c r="B156" s="3" t="s">
        <v>53</v>
      </c>
      <c r="C156" s="2">
        <v>3395.079</v>
      </c>
      <c r="D156" s="2">
        <v>1481.32</v>
      </c>
    </row>
    <row r="157" spans="2:4" ht="12" customHeight="1">
      <c r="B157" s="3" t="s">
        <v>54</v>
      </c>
      <c r="C157" s="2">
        <v>425.33184000000006</v>
      </c>
      <c r="D157" s="2">
        <v>221.52700000000004</v>
      </c>
    </row>
    <row r="158" spans="2:4" ht="12" customHeight="1">
      <c r="B158" s="3" t="s">
        <v>55</v>
      </c>
      <c r="C158" s="2">
        <v>570.06</v>
      </c>
      <c r="D158" s="2">
        <v>429.96</v>
      </c>
    </row>
    <row r="159" spans="2:4" ht="12" customHeight="1">
      <c r="B159" s="3" t="s">
        <v>57</v>
      </c>
      <c r="C159" s="2">
        <v>6259.737</v>
      </c>
      <c r="D159" s="2">
        <v>27099.915</v>
      </c>
    </row>
    <row r="160" spans="2:4" ht="12" customHeight="1">
      <c r="B160" s="3" t="s">
        <v>172</v>
      </c>
      <c r="C160" s="2">
        <v>231.171</v>
      </c>
      <c r="D160" s="2">
        <v>78.26</v>
      </c>
    </row>
    <row r="161" spans="2:4" ht="12" customHeight="1">
      <c r="B161" s="3" t="s">
        <v>230</v>
      </c>
      <c r="C161" s="2">
        <v>39.47328</v>
      </c>
      <c r="D161" s="2">
        <v>20.559</v>
      </c>
    </row>
    <row r="162" spans="2:4" ht="12" customHeight="1">
      <c r="B162" s="3" t="s">
        <v>21</v>
      </c>
      <c r="C162" s="2">
        <v>24789.338</v>
      </c>
      <c r="D162" s="2">
        <v>13484.84</v>
      </c>
    </row>
    <row r="163" spans="2:4" ht="12" customHeight="1">
      <c r="B163" s="3" t="s">
        <v>68</v>
      </c>
      <c r="C163" s="2">
        <v>1286.96864</v>
      </c>
      <c r="D163" s="2">
        <v>1380.617</v>
      </c>
    </row>
    <row r="164" spans="2:4" ht="12" customHeight="1">
      <c r="B164" s="3" t="s">
        <v>228</v>
      </c>
      <c r="C164" s="2">
        <v>57.9552</v>
      </c>
      <c r="D164" s="2">
        <v>30.185</v>
      </c>
    </row>
    <row r="165" spans="2:4" ht="12" customHeight="1">
      <c r="B165" s="3" t="s">
        <v>128</v>
      </c>
      <c r="C165" s="2">
        <v>151.585</v>
      </c>
      <c r="D165" s="2">
        <v>48.53</v>
      </c>
    </row>
    <row r="166" spans="2:4" ht="12" customHeight="1">
      <c r="B166" s="3" t="s">
        <v>246</v>
      </c>
      <c r="C166" s="2">
        <v>168.85056000000003</v>
      </c>
      <c r="D166" s="2">
        <v>87.94300000000001</v>
      </c>
    </row>
    <row r="167" spans="2:4" ht="12" customHeight="1">
      <c r="B167" s="3" t="s">
        <v>209</v>
      </c>
      <c r="C167" s="2">
        <v>6.82</v>
      </c>
      <c r="D167" s="2">
        <v>1.7280000000000002</v>
      </c>
    </row>
    <row r="168" spans="3:4" ht="7.5" customHeight="1">
      <c r="C168" s="6"/>
      <c r="D168" s="7"/>
    </row>
    <row r="169" spans="1:4" ht="12" customHeight="1">
      <c r="A169" s="1" t="s">
        <v>248</v>
      </c>
      <c r="C169" s="4">
        <f>SUM(C170:C224)</f>
        <v>160937.02519999995</v>
      </c>
      <c r="D169" s="4">
        <f>SUM(D170:D224)</f>
        <v>74174.57</v>
      </c>
    </row>
    <row r="170" spans="1:4" ht="12" customHeight="1">
      <c r="A170" s="1"/>
      <c r="B170" s="3" t="s">
        <v>32</v>
      </c>
      <c r="C170" s="7">
        <f>SUM(D170*1.92)</f>
        <v>853.4591999999999</v>
      </c>
      <c r="D170" s="7">
        <v>444.51</v>
      </c>
    </row>
    <row r="171" spans="1:4" ht="12" customHeight="1">
      <c r="A171" s="1"/>
      <c r="B171" s="3" t="s">
        <v>70</v>
      </c>
      <c r="C171" s="7">
        <f aca="true" t="shared" si="4" ref="C171:C185">SUM(D171*1.92)</f>
        <v>1154.8991999999998</v>
      </c>
      <c r="D171" s="7">
        <v>601.51</v>
      </c>
    </row>
    <row r="172" spans="1:4" ht="12" customHeight="1">
      <c r="A172" s="1"/>
      <c r="B172" s="3" t="s">
        <v>96</v>
      </c>
      <c r="C172" s="7">
        <f t="shared" si="4"/>
        <v>969.4656</v>
      </c>
      <c r="D172" s="7">
        <v>504.93</v>
      </c>
    </row>
    <row r="173" spans="1:4" ht="12" customHeight="1">
      <c r="A173" s="1"/>
      <c r="B173" s="3" t="s">
        <v>352</v>
      </c>
      <c r="C173" s="7">
        <f t="shared" si="4"/>
        <v>542.3808</v>
      </c>
      <c r="D173" s="7">
        <v>282.49</v>
      </c>
    </row>
    <row r="174" spans="1:4" ht="12" customHeight="1">
      <c r="A174" s="1"/>
      <c r="B174" s="3" t="s">
        <v>35</v>
      </c>
      <c r="C174" s="7">
        <f t="shared" si="4"/>
        <v>1658.304</v>
      </c>
      <c r="D174" s="7">
        <v>863.7</v>
      </c>
    </row>
    <row r="175" spans="1:4" ht="12" customHeight="1">
      <c r="A175" s="1"/>
      <c r="B175" s="3" t="s">
        <v>6</v>
      </c>
      <c r="C175" s="7">
        <f t="shared" si="4"/>
        <v>1803.3983999999998</v>
      </c>
      <c r="D175" s="7">
        <v>939.27</v>
      </c>
    </row>
    <row r="176" spans="1:4" ht="12" customHeight="1">
      <c r="A176" s="1"/>
      <c r="B176" s="3" t="s">
        <v>8</v>
      </c>
      <c r="C176" s="7">
        <f t="shared" si="4"/>
        <v>25324.0704</v>
      </c>
      <c r="D176" s="7">
        <v>13189.62</v>
      </c>
    </row>
    <row r="177" spans="1:4" ht="12" customHeight="1">
      <c r="A177" s="1"/>
      <c r="B177" s="3" t="s">
        <v>185</v>
      </c>
      <c r="C177" s="7">
        <f t="shared" si="4"/>
        <v>1184.5632</v>
      </c>
      <c r="D177" s="7">
        <v>616.96</v>
      </c>
    </row>
    <row r="178" spans="1:4" ht="12" customHeight="1">
      <c r="A178" s="1"/>
      <c r="B178" s="3" t="s">
        <v>353</v>
      </c>
      <c r="C178" s="7">
        <f t="shared" si="4"/>
        <v>368.06399999999996</v>
      </c>
      <c r="D178" s="7">
        <v>191.7</v>
      </c>
    </row>
    <row r="179" spans="1:4" ht="12" customHeight="1">
      <c r="A179" s="25"/>
      <c r="B179" s="16" t="s">
        <v>38</v>
      </c>
      <c r="C179" s="7">
        <f t="shared" si="4"/>
        <v>459.3024</v>
      </c>
      <c r="D179" s="7">
        <v>239.22</v>
      </c>
    </row>
    <row r="180" spans="1:4" ht="12" customHeight="1">
      <c r="A180" s="25"/>
      <c r="B180" s="16" t="s">
        <v>216</v>
      </c>
      <c r="C180" s="7">
        <f t="shared" si="4"/>
        <v>462.7008</v>
      </c>
      <c r="D180" s="7">
        <v>240.99</v>
      </c>
    </row>
    <row r="181" spans="1:4" ht="12" customHeight="1">
      <c r="A181" s="1"/>
      <c r="B181" s="3" t="s">
        <v>249</v>
      </c>
      <c r="C181" s="7">
        <f t="shared" si="4"/>
        <v>1315.7759999999998</v>
      </c>
      <c r="D181" s="7">
        <v>685.3</v>
      </c>
    </row>
    <row r="182" spans="1:4" ht="12" customHeight="1">
      <c r="A182" s="1"/>
      <c r="B182" s="3" t="s">
        <v>71</v>
      </c>
      <c r="C182" s="7">
        <f t="shared" si="4"/>
        <v>21221.9712</v>
      </c>
      <c r="D182" s="7">
        <v>11053.11</v>
      </c>
    </row>
    <row r="183" spans="2:4" ht="12" customHeight="1">
      <c r="B183" s="3" t="s">
        <v>9</v>
      </c>
      <c r="C183" s="7">
        <f t="shared" si="4"/>
        <v>4322.1888</v>
      </c>
      <c r="D183" s="7">
        <v>2251.14</v>
      </c>
    </row>
    <row r="184" spans="1:4" ht="12" customHeight="1">
      <c r="A184" s="16"/>
      <c r="B184" s="3" t="s">
        <v>250</v>
      </c>
      <c r="C184" s="7">
        <f t="shared" si="4"/>
        <v>1672.5503999999999</v>
      </c>
      <c r="D184" s="7">
        <v>871.12</v>
      </c>
    </row>
    <row r="185" spans="1:4" ht="12" customHeight="1">
      <c r="A185" s="16"/>
      <c r="B185" s="3" t="s">
        <v>40</v>
      </c>
      <c r="C185" s="7">
        <f t="shared" si="4"/>
        <v>327.8784</v>
      </c>
      <c r="D185" s="7">
        <v>170.77</v>
      </c>
    </row>
    <row r="186" spans="1:4" ht="12" customHeight="1">
      <c r="A186" s="52" t="s">
        <v>332</v>
      </c>
      <c r="B186" s="41" t="s">
        <v>333</v>
      </c>
      <c r="C186" s="54"/>
      <c r="D186" s="54" t="s">
        <v>300</v>
      </c>
    </row>
    <row r="187" spans="1:4" ht="12" customHeight="1">
      <c r="A187" s="55" t="s">
        <v>334</v>
      </c>
      <c r="B187" s="5" t="s">
        <v>335</v>
      </c>
      <c r="C187" s="57"/>
      <c r="D187" s="56"/>
    </row>
    <row r="188" spans="1:4" ht="12" customHeight="1">
      <c r="A188" s="55"/>
      <c r="B188" s="5" t="s">
        <v>346</v>
      </c>
      <c r="C188" s="57"/>
      <c r="D188" s="56"/>
    </row>
    <row r="189" spans="1:4" ht="6.75" customHeight="1">
      <c r="A189" s="55"/>
      <c r="B189" s="5"/>
      <c r="C189" s="57"/>
      <c r="D189" s="56"/>
    </row>
    <row r="190" spans="1:4" ht="12" customHeight="1">
      <c r="A190" s="58" t="s">
        <v>206</v>
      </c>
      <c r="B190" s="45"/>
      <c r="C190" s="46"/>
      <c r="D190" s="46"/>
    </row>
    <row r="191" spans="1:4" ht="12" customHeight="1">
      <c r="A191" s="58" t="s">
        <v>341</v>
      </c>
      <c r="B191" s="45"/>
      <c r="C191" s="46"/>
      <c r="D191" s="46"/>
    </row>
    <row r="192" spans="1:4" ht="12" customHeight="1">
      <c r="A192" s="59"/>
      <c r="B192" s="60"/>
      <c r="C192" s="61" t="s">
        <v>0</v>
      </c>
      <c r="D192" s="62" t="s">
        <v>1</v>
      </c>
    </row>
    <row r="193" spans="1:4" ht="12" customHeight="1">
      <c r="A193" s="63" t="s">
        <v>142</v>
      </c>
      <c r="B193" s="64" t="s">
        <v>2</v>
      </c>
      <c r="C193" s="61" t="s">
        <v>3</v>
      </c>
      <c r="D193" s="62" t="s">
        <v>131</v>
      </c>
    </row>
    <row r="194" spans="1:4" ht="12" customHeight="1">
      <c r="A194" s="63"/>
      <c r="B194" s="64"/>
      <c r="C194" s="61" t="s">
        <v>342</v>
      </c>
      <c r="D194" s="62"/>
    </row>
    <row r="195" spans="2:4" ht="12" customHeight="1">
      <c r="B195" s="3" t="s">
        <v>10</v>
      </c>
      <c r="C195" s="7">
        <v>18827.15</v>
      </c>
      <c r="D195" s="7">
        <v>159.01</v>
      </c>
    </row>
    <row r="196" spans="2:4" ht="12" customHeight="1">
      <c r="B196" s="3" t="s">
        <v>73</v>
      </c>
      <c r="C196" s="7">
        <f>SUM(D196*1.92)</f>
        <v>2042.8224</v>
      </c>
      <c r="D196" s="7">
        <v>1063.97</v>
      </c>
    </row>
    <row r="197" spans="2:4" ht="12" customHeight="1">
      <c r="B197" s="3" t="s">
        <v>41</v>
      </c>
      <c r="C197" s="7">
        <f>SUM(D197*1.92)</f>
        <v>432.7104</v>
      </c>
      <c r="D197" s="7">
        <v>225.37</v>
      </c>
    </row>
    <row r="198" spans="2:4" ht="12" customHeight="1">
      <c r="B198" s="3" t="s">
        <v>11</v>
      </c>
      <c r="C198" s="7">
        <f>SUM(D198*1.92)</f>
        <v>384.6528</v>
      </c>
      <c r="D198" s="7">
        <v>200.34</v>
      </c>
    </row>
    <row r="199" spans="2:4" ht="12" customHeight="1">
      <c r="B199" s="3" t="s">
        <v>251</v>
      </c>
      <c r="C199" s="7">
        <f aca="true" t="shared" si="5" ref="C199:C224">SUM(D199*1.92)</f>
        <v>2979.0143999999996</v>
      </c>
      <c r="D199" s="7">
        <v>1551.57</v>
      </c>
    </row>
    <row r="200" spans="2:4" ht="12" customHeight="1">
      <c r="B200" s="3" t="s">
        <v>107</v>
      </c>
      <c r="C200" s="7">
        <f t="shared" si="5"/>
        <v>392.9856</v>
      </c>
      <c r="D200" s="7">
        <v>204.68</v>
      </c>
    </row>
    <row r="201" spans="2:4" ht="12" customHeight="1">
      <c r="B201" s="3" t="s">
        <v>7</v>
      </c>
      <c r="C201" s="7">
        <f t="shared" si="5"/>
        <v>376.9344</v>
      </c>
      <c r="D201" s="7">
        <v>196.32</v>
      </c>
    </row>
    <row r="202" spans="2:4" ht="12" customHeight="1">
      <c r="B202" s="3" t="s">
        <v>47</v>
      </c>
      <c r="C202" s="7">
        <f t="shared" si="5"/>
        <v>2195.7311999999997</v>
      </c>
      <c r="D202" s="7">
        <v>1143.61</v>
      </c>
    </row>
    <row r="203" spans="2:4" ht="12" customHeight="1">
      <c r="B203" s="3" t="s">
        <v>14</v>
      </c>
      <c r="C203" s="7">
        <f t="shared" si="5"/>
        <v>9269.856</v>
      </c>
      <c r="D203" s="7">
        <v>4828.05</v>
      </c>
    </row>
    <row r="204" spans="2:4" ht="12" customHeight="1">
      <c r="B204" s="3" t="s">
        <v>49</v>
      </c>
      <c r="C204" s="7">
        <f t="shared" si="5"/>
        <v>4438.310399999999</v>
      </c>
      <c r="D204" s="7">
        <v>2311.62</v>
      </c>
    </row>
    <row r="205" spans="2:4" ht="12" customHeight="1">
      <c r="B205" s="3" t="s">
        <v>138</v>
      </c>
      <c r="C205" s="7">
        <f t="shared" si="5"/>
        <v>219.85920000000002</v>
      </c>
      <c r="D205" s="7">
        <v>114.51</v>
      </c>
    </row>
    <row r="206" spans="2:4" ht="12" customHeight="1">
      <c r="B206" s="3" t="s">
        <v>354</v>
      </c>
      <c r="C206" s="7">
        <f t="shared" si="5"/>
        <v>1786.8095999999998</v>
      </c>
      <c r="D206" s="7">
        <v>930.63</v>
      </c>
    </row>
    <row r="207" spans="2:4" ht="12" customHeight="1">
      <c r="B207" s="3" t="s">
        <v>281</v>
      </c>
      <c r="C207" s="7">
        <f t="shared" si="5"/>
        <v>929.7983999999999</v>
      </c>
      <c r="D207" s="7">
        <v>484.27</v>
      </c>
    </row>
    <row r="208" spans="2:4" ht="12" customHeight="1">
      <c r="B208" s="3" t="s">
        <v>52</v>
      </c>
      <c r="C208" s="7">
        <f t="shared" si="5"/>
        <v>537.7343999999999</v>
      </c>
      <c r="D208" s="7">
        <v>280.07</v>
      </c>
    </row>
    <row r="209" spans="2:4" ht="12" customHeight="1">
      <c r="B209" s="3" t="s">
        <v>212</v>
      </c>
      <c r="C209" s="7">
        <f t="shared" si="5"/>
        <v>630.9696</v>
      </c>
      <c r="D209" s="7">
        <v>328.63</v>
      </c>
    </row>
    <row r="210" spans="2:4" ht="12" customHeight="1">
      <c r="B210" s="3" t="s">
        <v>53</v>
      </c>
      <c r="C210" s="7">
        <f t="shared" si="5"/>
        <v>383.84639999999996</v>
      </c>
      <c r="D210" s="7">
        <v>199.92</v>
      </c>
    </row>
    <row r="211" spans="2:4" ht="12" customHeight="1">
      <c r="B211" s="3" t="s">
        <v>188</v>
      </c>
      <c r="C211" s="7">
        <f t="shared" si="5"/>
        <v>323.03999999999996</v>
      </c>
      <c r="D211" s="7">
        <v>168.25</v>
      </c>
    </row>
    <row r="212" spans="2:4" ht="12" customHeight="1">
      <c r="B212" s="3" t="s">
        <v>260</v>
      </c>
      <c r="C212" s="7">
        <f t="shared" si="5"/>
        <v>20792.8512</v>
      </c>
      <c r="D212" s="7">
        <v>10829.61</v>
      </c>
    </row>
    <row r="213" spans="2:4" ht="12" customHeight="1">
      <c r="B213" s="3" t="s">
        <v>110</v>
      </c>
      <c r="C213" s="7">
        <f t="shared" si="5"/>
        <v>295.87199999999996</v>
      </c>
      <c r="D213" s="7">
        <v>154.1</v>
      </c>
    </row>
    <row r="214" spans="2:4" ht="12" customHeight="1">
      <c r="B214" s="3" t="s">
        <v>355</v>
      </c>
      <c r="C214" s="7">
        <f t="shared" si="5"/>
        <v>536.7744</v>
      </c>
      <c r="D214" s="7">
        <v>279.57</v>
      </c>
    </row>
    <row r="215" spans="2:4" ht="12" customHeight="1">
      <c r="B215" s="3" t="s">
        <v>356</v>
      </c>
      <c r="C215" s="7">
        <f t="shared" si="5"/>
        <v>563.2896</v>
      </c>
      <c r="D215" s="7">
        <v>293.38</v>
      </c>
    </row>
    <row r="216" spans="2:4" ht="12" customHeight="1">
      <c r="B216" s="3" t="s">
        <v>357</v>
      </c>
      <c r="C216" s="7">
        <f t="shared" si="5"/>
        <v>192.0576</v>
      </c>
      <c r="D216" s="7">
        <v>100.03</v>
      </c>
    </row>
    <row r="217" spans="2:4" ht="12" customHeight="1">
      <c r="B217" s="3" t="s">
        <v>57</v>
      </c>
      <c r="C217" s="7">
        <f t="shared" si="5"/>
        <v>455.8656</v>
      </c>
      <c r="D217" s="7">
        <v>237.43</v>
      </c>
    </row>
    <row r="218" spans="2:4" ht="12" customHeight="1">
      <c r="B218" s="3" t="s">
        <v>172</v>
      </c>
      <c r="C218" s="7">
        <f t="shared" si="5"/>
        <v>207.93599999999998</v>
      </c>
      <c r="D218" s="7">
        <v>108.3</v>
      </c>
    </row>
    <row r="219" spans="2:4" ht="12" customHeight="1">
      <c r="B219" s="3" t="s">
        <v>21</v>
      </c>
      <c r="C219" s="7">
        <f t="shared" si="5"/>
        <v>18240.9984</v>
      </c>
      <c r="D219" s="7">
        <v>9500.52</v>
      </c>
    </row>
    <row r="220" spans="2:4" ht="12" customHeight="1">
      <c r="B220" s="3" t="s">
        <v>79</v>
      </c>
      <c r="C220" s="7">
        <f t="shared" si="5"/>
        <v>2505.5424</v>
      </c>
      <c r="D220" s="7">
        <v>1304.97</v>
      </c>
    </row>
    <row r="221" spans="2:4" ht="12" customHeight="1">
      <c r="B221" s="3" t="s">
        <v>80</v>
      </c>
      <c r="C221" s="7">
        <f t="shared" si="5"/>
        <v>1387.584</v>
      </c>
      <c r="D221" s="7">
        <v>722.7</v>
      </c>
    </row>
    <row r="222" spans="2:4" ht="12" customHeight="1">
      <c r="B222" s="3" t="s">
        <v>128</v>
      </c>
      <c r="C222" s="7">
        <f t="shared" si="5"/>
        <v>317.72159999999997</v>
      </c>
      <c r="D222" s="7">
        <v>165.48</v>
      </c>
    </row>
    <row r="223" spans="2:4" ht="12" customHeight="1">
      <c r="B223" s="3" t="s">
        <v>246</v>
      </c>
      <c r="C223" s="7">
        <f t="shared" si="5"/>
        <v>2049.3311999999996</v>
      </c>
      <c r="D223" s="7">
        <v>1067.36</v>
      </c>
    </row>
    <row r="224" spans="2:4" ht="12" customHeight="1">
      <c r="B224" s="3" t="s">
        <v>209</v>
      </c>
      <c r="C224" s="7">
        <f t="shared" si="5"/>
        <v>3598.0032</v>
      </c>
      <c r="D224" s="7">
        <v>1873.96</v>
      </c>
    </row>
    <row r="225" spans="3:4" ht="12" customHeight="1">
      <c r="C225" s="6"/>
      <c r="D225" s="7"/>
    </row>
    <row r="226" spans="1:4" ht="12" customHeight="1">
      <c r="A226" s="1" t="s">
        <v>311</v>
      </c>
      <c r="C226" s="11">
        <f>SUM(C227:C229)</f>
        <v>157.54</v>
      </c>
      <c r="D226" s="11">
        <f>SUM(D227:D229)</f>
        <v>51.38020833333333</v>
      </c>
    </row>
    <row r="227" spans="2:4" ht="12" customHeight="1">
      <c r="B227" s="3" t="s">
        <v>10</v>
      </c>
      <c r="C227" s="7">
        <v>58.89</v>
      </c>
      <c r="D227" s="6" t="s">
        <v>358</v>
      </c>
    </row>
    <row r="228" spans="2:4" ht="12" customHeight="1">
      <c r="B228" s="16" t="s">
        <v>231</v>
      </c>
      <c r="C228" s="17">
        <v>20.55</v>
      </c>
      <c r="D228" s="7">
        <f>SUM(C228/1.92)</f>
        <v>10.703125</v>
      </c>
    </row>
    <row r="229" spans="2:4" ht="12" customHeight="1">
      <c r="B229" s="3" t="s">
        <v>209</v>
      </c>
      <c r="C229" s="2">
        <v>78.1</v>
      </c>
      <c r="D229" s="7">
        <f>SUM(C229/1.92)</f>
        <v>40.67708333333333</v>
      </c>
    </row>
    <row r="230" spans="3:4" ht="12" customHeight="1">
      <c r="C230" s="6"/>
      <c r="D230" s="7"/>
    </row>
    <row r="231" spans="1:4" ht="12" customHeight="1">
      <c r="A231" s="1" t="s">
        <v>81</v>
      </c>
      <c r="C231" s="4">
        <f>SUM(C232:C234)</f>
        <v>63580.14</v>
      </c>
      <c r="D231" s="4">
        <f>+SUM(D232:D234)</f>
        <v>7817.1866666666665</v>
      </c>
    </row>
    <row r="232" spans="2:4" ht="12" customHeight="1">
      <c r="B232" s="3" t="s">
        <v>10</v>
      </c>
      <c r="C232" s="7">
        <v>63383.44</v>
      </c>
      <c r="D232" s="7">
        <v>7579.29</v>
      </c>
    </row>
    <row r="233" spans="2:4" ht="12" customHeight="1">
      <c r="B233" s="3" t="s">
        <v>28</v>
      </c>
      <c r="C233" s="6">
        <v>56.7</v>
      </c>
      <c r="D233" s="7">
        <v>164.98</v>
      </c>
    </row>
    <row r="234" spans="2:4" ht="12" customHeight="1">
      <c r="B234" s="3" t="s">
        <v>231</v>
      </c>
      <c r="C234" s="6">
        <v>140</v>
      </c>
      <c r="D234" s="7">
        <f>SUM(C234/1.92)</f>
        <v>72.91666666666667</v>
      </c>
    </row>
    <row r="235" ht="8.25" customHeight="1"/>
    <row r="236" spans="1:4" ht="12" customHeight="1">
      <c r="A236" s="1" t="s">
        <v>82</v>
      </c>
      <c r="C236" s="4">
        <f>SUM(C237:C268)</f>
        <v>240272.45</v>
      </c>
      <c r="D236" s="4">
        <f>SUM(D237:D268)</f>
        <v>125141.9010416667</v>
      </c>
    </row>
    <row r="237" spans="2:4" ht="12" customHeight="1">
      <c r="B237" s="3" t="s">
        <v>83</v>
      </c>
      <c r="C237" s="30">
        <v>1499.78</v>
      </c>
      <c r="D237" s="7">
        <f>SUM(C237/1.92)</f>
        <v>781.1354166666666</v>
      </c>
    </row>
    <row r="238" spans="2:4" ht="12" customHeight="1">
      <c r="B238" s="3" t="s">
        <v>35</v>
      </c>
      <c r="C238" s="31">
        <v>20972.47</v>
      </c>
      <c r="D238" s="7">
        <f>SUM(C238/1.92)</f>
        <v>10923.161458333334</v>
      </c>
    </row>
    <row r="239" spans="2:4" ht="12" customHeight="1">
      <c r="B239" s="3" t="s">
        <v>313</v>
      </c>
      <c r="C239" s="30">
        <v>2402.11</v>
      </c>
      <c r="D239" s="7">
        <f>SUM(C239/1.92)</f>
        <v>1251.0989583333335</v>
      </c>
    </row>
    <row r="240" spans="2:4" ht="12" customHeight="1">
      <c r="B240" s="3" t="s">
        <v>5</v>
      </c>
      <c r="C240" s="31">
        <v>14931.79</v>
      </c>
      <c r="D240" s="7">
        <f>SUM(C240/1.92)</f>
        <v>7776.973958333334</v>
      </c>
    </row>
    <row r="241" spans="2:4" ht="12" customHeight="1">
      <c r="B241" s="3" t="s">
        <v>6</v>
      </c>
      <c r="C241" s="31">
        <v>4244.95</v>
      </c>
      <c r="D241" s="7">
        <f aca="true" t="shared" si="6" ref="D241:D268">SUM(C241/1.92)</f>
        <v>2210.9114583333335</v>
      </c>
    </row>
    <row r="242" spans="2:4" ht="12" customHeight="1">
      <c r="B242" s="3" t="s">
        <v>8</v>
      </c>
      <c r="C242" s="31">
        <v>22672.2</v>
      </c>
      <c r="D242" s="7">
        <f t="shared" si="6"/>
        <v>11808.4375</v>
      </c>
    </row>
    <row r="243" spans="2:4" ht="12" customHeight="1">
      <c r="B243" s="3" t="s">
        <v>37</v>
      </c>
      <c r="C243" s="31">
        <v>5650</v>
      </c>
      <c r="D243" s="7">
        <f t="shared" si="6"/>
        <v>2942.7083333333335</v>
      </c>
    </row>
    <row r="244" spans="2:4" ht="12" customHeight="1">
      <c r="B244" s="3" t="s">
        <v>9</v>
      </c>
      <c r="C244" s="30">
        <v>78444.52</v>
      </c>
      <c r="D244" s="7">
        <f t="shared" si="6"/>
        <v>40856.520833333336</v>
      </c>
    </row>
    <row r="245" spans="2:4" ht="12" customHeight="1">
      <c r="B245" s="3" t="s">
        <v>315</v>
      </c>
      <c r="C245" s="31">
        <v>316.85</v>
      </c>
      <c r="D245" s="7">
        <f t="shared" si="6"/>
        <v>165.02604166666669</v>
      </c>
    </row>
    <row r="246" spans="2:4" ht="12" customHeight="1">
      <c r="B246" s="3" t="s">
        <v>41</v>
      </c>
      <c r="C246" s="31">
        <v>205.6</v>
      </c>
      <c r="D246" s="7">
        <f t="shared" si="6"/>
        <v>107.08333333333333</v>
      </c>
    </row>
    <row r="247" spans="2:4" ht="12" customHeight="1">
      <c r="B247" s="3" t="s">
        <v>11</v>
      </c>
      <c r="C247" s="30">
        <v>242.58</v>
      </c>
      <c r="D247" s="7">
        <f t="shared" si="6"/>
        <v>126.34375000000001</v>
      </c>
    </row>
    <row r="248" spans="2:4" ht="12" customHeight="1">
      <c r="B248" s="16" t="s">
        <v>84</v>
      </c>
      <c r="C248" s="27">
        <v>2528.45</v>
      </c>
      <c r="D248" s="7">
        <f t="shared" si="6"/>
        <v>1316.9010416666665</v>
      </c>
    </row>
    <row r="249" spans="1:4" ht="12" customHeight="1">
      <c r="A249" s="52" t="s">
        <v>332</v>
      </c>
      <c r="B249" s="41" t="s">
        <v>333</v>
      </c>
      <c r="C249" s="54"/>
      <c r="D249" s="54" t="s">
        <v>300</v>
      </c>
    </row>
    <row r="250" spans="1:4" ht="12" customHeight="1">
      <c r="A250" s="55" t="s">
        <v>334</v>
      </c>
      <c r="B250" s="5" t="s">
        <v>335</v>
      </c>
      <c r="C250" s="57"/>
      <c r="D250" s="56"/>
    </row>
    <row r="251" spans="1:4" ht="12" customHeight="1">
      <c r="A251" s="55"/>
      <c r="B251" s="5" t="s">
        <v>346</v>
      </c>
      <c r="C251" s="57"/>
      <c r="D251" s="56"/>
    </row>
    <row r="252" spans="1:4" ht="5.25" customHeight="1">
      <c r="A252" s="55"/>
      <c r="B252" s="5"/>
      <c r="C252" s="57"/>
      <c r="D252" s="56"/>
    </row>
    <row r="253" spans="1:4" ht="12" customHeight="1">
      <c r="A253" s="58" t="s">
        <v>206</v>
      </c>
      <c r="B253" s="45"/>
      <c r="C253" s="46"/>
      <c r="D253" s="46"/>
    </row>
    <row r="254" spans="1:4" ht="12" customHeight="1">
      <c r="A254" s="58" t="s">
        <v>341</v>
      </c>
      <c r="B254" s="45"/>
      <c r="C254" s="46"/>
      <c r="D254" s="46"/>
    </row>
    <row r="255" spans="1:4" ht="12" customHeight="1">
      <c r="A255" s="59"/>
      <c r="B255" s="60"/>
      <c r="C255" s="61" t="s">
        <v>0</v>
      </c>
      <c r="D255" s="62" t="s">
        <v>1</v>
      </c>
    </row>
    <row r="256" spans="1:4" ht="12" customHeight="1">
      <c r="A256" s="63" t="s">
        <v>142</v>
      </c>
      <c r="B256" s="64" t="s">
        <v>2</v>
      </c>
      <c r="C256" s="61" t="s">
        <v>3</v>
      </c>
      <c r="D256" s="62" t="s">
        <v>131</v>
      </c>
    </row>
    <row r="257" spans="1:4" ht="12" customHeight="1">
      <c r="A257" s="63"/>
      <c r="B257" s="64"/>
      <c r="C257" s="61" t="s">
        <v>342</v>
      </c>
      <c r="D257" s="62" t="s">
        <v>342</v>
      </c>
    </row>
    <row r="258" spans="2:4" ht="12" customHeight="1">
      <c r="B258" s="3" t="s">
        <v>13</v>
      </c>
      <c r="C258" s="31">
        <v>64378.66</v>
      </c>
      <c r="D258" s="7">
        <f t="shared" si="6"/>
        <v>33530.552083333336</v>
      </c>
    </row>
    <row r="259" spans="1:4" ht="12" customHeight="1">
      <c r="A259" s="16"/>
      <c r="B259" s="3" t="s">
        <v>86</v>
      </c>
      <c r="C259" s="30">
        <v>3335.76</v>
      </c>
      <c r="D259" s="7">
        <f t="shared" si="6"/>
        <v>1737.3750000000002</v>
      </c>
    </row>
    <row r="260" spans="2:4" ht="12" customHeight="1">
      <c r="B260" s="3" t="s">
        <v>14</v>
      </c>
      <c r="C260" s="30">
        <v>3113.78</v>
      </c>
      <c r="D260" s="7">
        <f t="shared" si="6"/>
        <v>1621.7604166666667</v>
      </c>
    </row>
    <row r="261" spans="2:4" ht="12" customHeight="1">
      <c r="B261" s="3" t="s">
        <v>52</v>
      </c>
      <c r="C261" s="30">
        <v>195.75</v>
      </c>
      <c r="D261" s="7">
        <f t="shared" si="6"/>
        <v>101.953125</v>
      </c>
    </row>
    <row r="262" spans="1:4" ht="12" customHeight="1">
      <c r="A262" s="16"/>
      <c r="B262" s="3" t="s">
        <v>53</v>
      </c>
      <c r="C262" s="30">
        <v>2920.29</v>
      </c>
      <c r="D262" s="7">
        <f t="shared" si="6"/>
        <v>1520.984375</v>
      </c>
    </row>
    <row r="263" spans="2:4" ht="12" customHeight="1">
      <c r="B263" s="3" t="s">
        <v>55</v>
      </c>
      <c r="C263" s="30">
        <v>1044.55</v>
      </c>
      <c r="D263" s="7">
        <f t="shared" si="6"/>
        <v>544.0364583333334</v>
      </c>
    </row>
    <row r="264" spans="2:4" ht="12" customHeight="1">
      <c r="B264" s="3" t="s">
        <v>57</v>
      </c>
      <c r="C264" s="31">
        <v>4671.8</v>
      </c>
      <c r="D264" s="7">
        <f t="shared" si="6"/>
        <v>2433.229166666667</v>
      </c>
    </row>
    <row r="265" spans="2:4" ht="12" customHeight="1">
      <c r="B265" s="3" t="s">
        <v>21</v>
      </c>
      <c r="C265" s="30">
        <v>4367.55</v>
      </c>
      <c r="D265" s="7">
        <f t="shared" si="6"/>
        <v>2274.765625</v>
      </c>
    </row>
    <row r="266" spans="2:4" ht="12" customHeight="1">
      <c r="B266" s="3" t="s">
        <v>68</v>
      </c>
      <c r="C266" s="30">
        <v>823.41</v>
      </c>
      <c r="D266" s="7">
        <f t="shared" si="6"/>
        <v>428.859375</v>
      </c>
    </row>
    <row r="267" spans="2:4" ht="12" customHeight="1">
      <c r="B267" s="3" t="s">
        <v>223</v>
      </c>
      <c r="C267" s="30">
        <v>507.56</v>
      </c>
      <c r="D267" s="7">
        <f t="shared" si="6"/>
        <v>264.3541666666667</v>
      </c>
    </row>
    <row r="268" spans="2:4" ht="12" customHeight="1">
      <c r="B268" s="3" t="s">
        <v>209</v>
      </c>
      <c r="C268" s="30">
        <v>802.04</v>
      </c>
      <c r="D268" s="7">
        <f t="shared" si="6"/>
        <v>417.7291666666667</v>
      </c>
    </row>
    <row r="269" spans="3:4" ht="12" customHeight="1">
      <c r="C269" s="30"/>
      <c r="D269" s="6"/>
    </row>
    <row r="270" spans="1:4" ht="12" customHeight="1">
      <c r="A270" s="1" t="s">
        <v>90</v>
      </c>
      <c r="C270" s="12">
        <f>SUM(C271:C294)</f>
        <v>163629.303</v>
      </c>
      <c r="D270" s="12">
        <f>SUM(D271:D294)</f>
        <v>85223.5953125</v>
      </c>
    </row>
    <row r="271" spans="2:4" ht="12" customHeight="1">
      <c r="B271" s="3" t="s">
        <v>91</v>
      </c>
      <c r="C271" s="6">
        <v>1683.93</v>
      </c>
      <c r="D271" s="7">
        <f>SUM(C271/1.92)</f>
        <v>877.0468750000001</v>
      </c>
    </row>
    <row r="272" spans="2:4" ht="12" customHeight="1">
      <c r="B272" s="16" t="s">
        <v>32</v>
      </c>
      <c r="C272" s="26">
        <v>210.02</v>
      </c>
      <c r="D272" s="7">
        <f>SUM(C272/1.92)</f>
        <v>109.38541666666667</v>
      </c>
    </row>
    <row r="273" spans="2:4" ht="12" customHeight="1">
      <c r="B273" s="3" t="s">
        <v>35</v>
      </c>
      <c r="C273" s="6">
        <v>35261.49</v>
      </c>
      <c r="D273" s="7">
        <f aca="true" t="shared" si="7" ref="D273:D294">SUM(C273/1.92)</f>
        <v>18365.359375</v>
      </c>
    </row>
    <row r="274" spans="2:4" ht="12" customHeight="1">
      <c r="B274" s="3" t="s">
        <v>6</v>
      </c>
      <c r="C274" s="6">
        <v>2622.34</v>
      </c>
      <c r="D274" s="7">
        <f t="shared" si="7"/>
        <v>1365.8020833333335</v>
      </c>
    </row>
    <row r="275" spans="2:4" ht="12" customHeight="1">
      <c r="B275" s="3" t="s">
        <v>97</v>
      </c>
      <c r="C275" s="6">
        <v>6064.95</v>
      </c>
      <c r="D275" s="7">
        <f t="shared" si="7"/>
        <v>3158.828125</v>
      </c>
    </row>
    <row r="276" spans="2:4" ht="12" customHeight="1">
      <c r="B276" s="3" t="s">
        <v>37</v>
      </c>
      <c r="C276" s="6">
        <v>8408.36</v>
      </c>
      <c r="D276" s="7">
        <f t="shared" si="7"/>
        <v>4379.354166666667</v>
      </c>
    </row>
    <row r="277" spans="2:4" ht="12" customHeight="1">
      <c r="B277" s="3" t="s">
        <v>5</v>
      </c>
      <c r="C277" s="6">
        <v>5.5</v>
      </c>
      <c r="D277" s="7">
        <f t="shared" si="7"/>
        <v>2.8645833333333335</v>
      </c>
    </row>
    <row r="278" spans="2:4" ht="12" customHeight="1">
      <c r="B278" s="3" t="s">
        <v>9</v>
      </c>
      <c r="C278" s="6">
        <v>4245.4</v>
      </c>
      <c r="D278" s="7">
        <f t="shared" si="7"/>
        <v>2211.145833333333</v>
      </c>
    </row>
    <row r="279" spans="2:4" ht="12" customHeight="1">
      <c r="B279" s="3" t="s">
        <v>41</v>
      </c>
      <c r="C279" s="6">
        <v>51.52</v>
      </c>
      <c r="D279" s="7">
        <f t="shared" si="7"/>
        <v>26.833333333333336</v>
      </c>
    </row>
    <row r="280" spans="2:4" ht="12" customHeight="1">
      <c r="B280" s="3" t="s">
        <v>11</v>
      </c>
      <c r="C280" s="6">
        <v>1448.52</v>
      </c>
      <c r="D280" s="7">
        <f t="shared" si="7"/>
        <v>754.4375</v>
      </c>
    </row>
    <row r="281" spans="2:4" ht="12" customHeight="1">
      <c r="B281" s="3" t="s">
        <v>12</v>
      </c>
      <c r="C281" s="6">
        <v>813.04</v>
      </c>
      <c r="D281" s="7">
        <f t="shared" si="7"/>
        <v>423.4583333333333</v>
      </c>
    </row>
    <row r="282" spans="2:4" ht="12" customHeight="1">
      <c r="B282" s="3" t="s">
        <v>44</v>
      </c>
      <c r="C282" s="6">
        <v>14.49</v>
      </c>
      <c r="D282" s="7">
        <f t="shared" si="7"/>
        <v>7.546875</v>
      </c>
    </row>
    <row r="283" spans="2:4" ht="12" customHeight="1">
      <c r="B283" s="3" t="s">
        <v>13</v>
      </c>
      <c r="C283" s="6">
        <v>5822.55</v>
      </c>
      <c r="D283" s="7">
        <f t="shared" si="7"/>
        <v>3032.578125</v>
      </c>
    </row>
    <row r="284" spans="2:4" ht="12" customHeight="1">
      <c r="B284" s="3" t="s">
        <v>47</v>
      </c>
      <c r="C284" s="6">
        <v>684.45</v>
      </c>
      <c r="D284" s="7">
        <f t="shared" si="7"/>
        <v>356.48437500000006</v>
      </c>
    </row>
    <row r="285" spans="2:4" ht="12" customHeight="1">
      <c r="B285" s="3" t="s">
        <v>74</v>
      </c>
      <c r="C285" s="6">
        <v>8658.96</v>
      </c>
      <c r="D285" s="7">
        <f t="shared" si="7"/>
        <v>4509.875</v>
      </c>
    </row>
    <row r="286" spans="2:4" ht="12" customHeight="1">
      <c r="B286" s="3" t="s">
        <v>52</v>
      </c>
      <c r="C286" s="6">
        <v>14356.49</v>
      </c>
      <c r="D286" s="7">
        <f t="shared" si="7"/>
        <v>7477.338541666667</v>
      </c>
    </row>
    <row r="287" spans="2:4" ht="12" customHeight="1">
      <c r="B287" s="3" t="s">
        <v>67</v>
      </c>
      <c r="C287" s="6">
        <v>5951.68</v>
      </c>
      <c r="D287" s="7">
        <f t="shared" si="7"/>
        <v>3099.8333333333335</v>
      </c>
    </row>
    <row r="288" spans="2:4" ht="12" customHeight="1">
      <c r="B288" s="3" t="s">
        <v>338</v>
      </c>
      <c r="C288" s="6">
        <v>71.61</v>
      </c>
      <c r="D288" s="7">
        <f t="shared" si="7"/>
        <v>37.296875</v>
      </c>
    </row>
    <row r="289" spans="2:4" ht="12" customHeight="1">
      <c r="B289" s="3" t="s">
        <v>54</v>
      </c>
      <c r="C289" s="6">
        <v>339.473</v>
      </c>
      <c r="D289" s="7">
        <f t="shared" si="7"/>
        <v>176.8088541666667</v>
      </c>
    </row>
    <row r="290" spans="2:4" ht="12" customHeight="1">
      <c r="B290" s="3" t="s">
        <v>55</v>
      </c>
      <c r="C290" s="6">
        <v>60.59</v>
      </c>
      <c r="D290" s="7">
        <f t="shared" si="7"/>
        <v>31.557291666666668</v>
      </c>
    </row>
    <row r="291" spans="2:4" ht="12" customHeight="1">
      <c r="B291" s="3" t="s">
        <v>56</v>
      </c>
      <c r="C291" s="6">
        <v>199.19</v>
      </c>
      <c r="D291" s="7">
        <f t="shared" si="7"/>
        <v>103.74479166666667</v>
      </c>
    </row>
    <row r="292" spans="2:4" ht="12" customHeight="1">
      <c r="B292" s="3" t="s">
        <v>57</v>
      </c>
      <c r="C292" s="6">
        <v>4877.16</v>
      </c>
      <c r="D292" s="7">
        <f t="shared" si="7"/>
        <v>2540.1875</v>
      </c>
    </row>
    <row r="293" spans="2:4" ht="12" customHeight="1">
      <c r="B293" s="3" t="s">
        <v>21</v>
      </c>
      <c r="C293" s="6">
        <v>45307.42</v>
      </c>
      <c r="D293" s="7">
        <f t="shared" si="7"/>
        <v>23597.614583333332</v>
      </c>
    </row>
    <row r="294" spans="2:4" ht="12" customHeight="1">
      <c r="B294" s="3" t="s">
        <v>209</v>
      </c>
      <c r="C294" s="6">
        <v>16470.17</v>
      </c>
      <c r="D294" s="7">
        <f t="shared" si="7"/>
        <v>8578.213541666666</v>
      </c>
    </row>
    <row r="295" spans="3:4" ht="6.75" customHeight="1">
      <c r="C295" s="7"/>
      <c r="D295" s="7"/>
    </row>
    <row r="296" spans="1:4" ht="12" customHeight="1">
      <c r="A296" s="1" t="s">
        <v>95</v>
      </c>
      <c r="C296" s="4">
        <f>SUM(C297:C331)</f>
        <v>22354.08</v>
      </c>
      <c r="D296" s="4">
        <f>SUM(D297:D331)</f>
        <v>11642.75</v>
      </c>
    </row>
    <row r="297" spans="1:4" ht="12" customHeight="1">
      <c r="A297" s="1"/>
      <c r="B297" s="3" t="s">
        <v>359</v>
      </c>
      <c r="C297" s="6">
        <f aca="true" t="shared" si="8" ref="C297:C331">SUM(D297*1.92)</f>
        <v>262.40639999999996</v>
      </c>
      <c r="D297" s="4">
        <v>136.67</v>
      </c>
    </row>
    <row r="298" spans="2:4" ht="12" customHeight="1">
      <c r="B298" s="3" t="s">
        <v>96</v>
      </c>
      <c r="C298" s="6">
        <f t="shared" si="8"/>
        <v>748.992</v>
      </c>
      <c r="D298" s="6">
        <v>390.1</v>
      </c>
    </row>
    <row r="299" spans="2:4" ht="12" customHeight="1">
      <c r="B299" s="3" t="s">
        <v>113</v>
      </c>
      <c r="C299" s="6">
        <f t="shared" si="8"/>
        <v>276.288</v>
      </c>
      <c r="D299" s="6">
        <v>143.9</v>
      </c>
    </row>
    <row r="300" spans="2:4" ht="12" customHeight="1">
      <c r="B300" s="3" t="s">
        <v>35</v>
      </c>
      <c r="C300" s="6">
        <f t="shared" si="8"/>
        <v>47.04</v>
      </c>
      <c r="D300" s="6">
        <v>24.5</v>
      </c>
    </row>
    <row r="301" spans="2:4" ht="12" customHeight="1">
      <c r="B301" s="3" t="s">
        <v>6</v>
      </c>
      <c r="C301" s="6">
        <f t="shared" si="8"/>
        <v>73.3248</v>
      </c>
      <c r="D301" s="6">
        <v>38.19</v>
      </c>
    </row>
    <row r="302" spans="2:4" ht="12" customHeight="1">
      <c r="B302" s="3" t="s">
        <v>71</v>
      </c>
      <c r="C302" s="6">
        <f t="shared" si="8"/>
        <v>592.8</v>
      </c>
      <c r="D302" s="6">
        <v>308.75</v>
      </c>
    </row>
    <row r="303" spans="2:4" ht="12" customHeight="1">
      <c r="B303" s="3" t="s">
        <v>97</v>
      </c>
      <c r="C303" s="6">
        <f t="shared" si="8"/>
        <v>75.03359999999999</v>
      </c>
      <c r="D303" s="6">
        <v>39.08</v>
      </c>
    </row>
    <row r="304" spans="2:4" ht="12" customHeight="1">
      <c r="B304" s="3" t="s">
        <v>9</v>
      </c>
      <c r="C304" s="6">
        <f t="shared" si="8"/>
        <v>271.9872</v>
      </c>
      <c r="D304" s="6">
        <v>141.66</v>
      </c>
    </row>
    <row r="305" spans="2:4" ht="12" customHeight="1">
      <c r="B305" s="3" t="s">
        <v>72</v>
      </c>
      <c r="C305" s="6">
        <f t="shared" si="8"/>
        <v>66.8352</v>
      </c>
      <c r="D305" s="6">
        <v>34.81</v>
      </c>
    </row>
    <row r="306" spans="2:4" ht="12" customHeight="1">
      <c r="B306" s="3" t="s">
        <v>10</v>
      </c>
      <c r="C306" s="6">
        <f t="shared" si="8"/>
        <v>481.9776</v>
      </c>
      <c r="D306" s="6">
        <v>251.03</v>
      </c>
    </row>
    <row r="307" spans="2:4" ht="12" customHeight="1">
      <c r="B307" s="3" t="s">
        <v>65</v>
      </c>
      <c r="C307" s="6">
        <f t="shared" si="8"/>
        <v>242.5728</v>
      </c>
      <c r="D307" s="6">
        <v>126.34</v>
      </c>
    </row>
    <row r="308" spans="1:4" ht="12" customHeight="1">
      <c r="A308" s="16"/>
      <c r="B308" s="16" t="s">
        <v>41</v>
      </c>
      <c r="C308" s="6">
        <f t="shared" si="8"/>
        <v>320.7168</v>
      </c>
      <c r="D308" s="6">
        <v>167.04</v>
      </c>
    </row>
    <row r="309" spans="2:4" ht="12" customHeight="1">
      <c r="B309" s="3" t="s">
        <v>73</v>
      </c>
      <c r="C309" s="6">
        <f t="shared" si="8"/>
        <v>537.5232</v>
      </c>
      <c r="D309" s="6">
        <v>279.96</v>
      </c>
    </row>
    <row r="310" spans="2:4" ht="12" customHeight="1">
      <c r="B310" s="3" t="s">
        <v>360</v>
      </c>
      <c r="C310" s="6">
        <f t="shared" si="8"/>
        <v>385.09439999999995</v>
      </c>
      <c r="D310" s="6">
        <v>200.57</v>
      </c>
    </row>
    <row r="311" spans="2:4" ht="12" customHeight="1">
      <c r="B311" s="3" t="s">
        <v>13</v>
      </c>
      <c r="C311" s="6">
        <f t="shared" si="8"/>
        <v>20.371199999999998</v>
      </c>
      <c r="D311" s="6">
        <v>10.61</v>
      </c>
    </row>
    <row r="312" spans="1:4" ht="12" customHeight="1">
      <c r="A312" s="52" t="s">
        <v>332</v>
      </c>
      <c r="B312" s="41" t="s">
        <v>333</v>
      </c>
      <c r="C312" s="54"/>
      <c r="D312" s="54" t="s">
        <v>300</v>
      </c>
    </row>
    <row r="313" spans="1:4" ht="12" customHeight="1">
      <c r="A313" s="55" t="s">
        <v>334</v>
      </c>
      <c r="B313" s="5" t="s">
        <v>335</v>
      </c>
      <c r="C313" s="57"/>
      <c r="D313" s="56"/>
    </row>
    <row r="314" spans="1:4" ht="12" customHeight="1">
      <c r="A314" s="55"/>
      <c r="B314" s="5" t="s">
        <v>346</v>
      </c>
      <c r="C314" s="57"/>
      <c r="D314" s="56"/>
    </row>
    <row r="315" spans="1:4" ht="6" customHeight="1">
      <c r="A315" s="55"/>
      <c r="B315" s="5"/>
      <c r="C315" s="57"/>
      <c r="D315" s="56"/>
    </row>
    <row r="316" spans="1:4" ht="12" customHeight="1">
      <c r="A316" s="58" t="s">
        <v>206</v>
      </c>
      <c r="B316" s="45"/>
      <c r="C316" s="46"/>
      <c r="D316" s="46"/>
    </row>
    <row r="317" spans="1:4" ht="12" customHeight="1">
      <c r="A317" s="58" t="s">
        <v>341</v>
      </c>
      <c r="B317" s="45"/>
      <c r="C317" s="46"/>
      <c r="D317" s="46"/>
    </row>
    <row r="318" spans="1:4" ht="12" customHeight="1">
      <c r="A318" s="59"/>
      <c r="B318" s="60"/>
      <c r="C318" s="61" t="s">
        <v>0</v>
      </c>
      <c r="D318" s="62" t="s">
        <v>1</v>
      </c>
    </row>
    <row r="319" spans="1:4" ht="12" customHeight="1">
      <c r="A319" s="63" t="s">
        <v>142</v>
      </c>
      <c r="B319" s="64" t="s">
        <v>2</v>
      </c>
      <c r="C319" s="61" t="s">
        <v>3</v>
      </c>
      <c r="D319" s="62" t="s">
        <v>131</v>
      </c>
    </row>
    <row r="320" spans="1:4" ht="12" customHeight="1">
      <c r="A320" s="63"/>
      <c r="B320" s="64"/>
      <c r="C320" s="61" t="s">
        <v>342</v>
      </c>
      <c r="D320" s="62" t="s">
        <v>342</v>
      </c>
    </row>
    <row r="321" spans="2:4" ht="12" customHeight="1">
      <c r="B321" s="3" t="s">
        <v>14</v>
      </c>
      <c r="C321" s="6">
        <f t="shared" si="8"/>
        <v>235.08479999999997</v>
      </c>
      <c r="D321" s="6">
        <v>122.44</v>
      </c>
    </row>
    <row r="322" spans="2:4" ht="12" customHeight="1">
      <c r="B322" s="3" t="s">
        <v>98</v>
      </c>
      <c r="C322" s="6">
        <f t="shared" si="8"/>
        <v>368.06399999999996</v>
      </c>
      <c r="D322" s="6">
        <v>191.7</v>
      </c>
    </row>
    <row r="323" spans="2:4" ht="12" customHeight="1">
      <c r="B323" s="3" t="s">
        <v>47</v>
      </c>
      <c r="C323" s="6">
        <f t="shared" si="8"/>
        <v>1718.5344</v>
      </c>
      <c r="D323" s="6">
        <v>895.07</v>
      </c>
    </row>
    <row r="324" spans="2:4" ht="12" customHeight="1">
      <c r="B324" s="3" t="s">
        <v>260</v>
      </c>
      <c r="C324" s="6">
        <f t="shared" si="8"/>
        <v>1642.7136</v>
      </c>
      <c r="D324" s="6">
        <v>855.58</v>
      </c>
    </row>
    <row r="325" spans="2:4" ht="12" customHeight="1">
      <c r="B325" s="3" t="s">
        <v>55</v>
      </c>
      <c r="C325" s="6">
        <f t="shared" si="8"/>
        <v>323.40479999999997</v>
      </c>
      <c r="D325" s="6">
        <v>168.44</v>
      </c>
    </row>
    <row r="326" spans="2:4" ht="12" customHeight="1">
      <c r="B326" s="3" t="s">
        <v>246</v>
      </c>
      <c r="C326" s="6">
        <f t="shared" si="8"/>
        <v>462.79679999999996</v>
      </c>
      <c r="D326" s="6">
        <v>241.04</v>
      </c>
    </row>
    <row r="327" spans="2:4" ht="12" customHeight="1">
      <c r="B327" s="3" t="s">
        <v>21</v>
      </c>
      <c r="C327" s="6">
        <f t="shared" si="8"/>
        <v>1470.2592</v>
      </c>
      <c r="D327" s="6">
        <v>765.76</v>
      </c>
    </row>
    <row r="328" spans="2:4" ht="12" customHeight="1">
      <c r="B328" s="3" t="s">
        <v>361</v>
      </c>
      <c r="C328" s="6">
        <f t="shared" si="8"/>
        <v>553.5168</v>
      </c>
      <c r="D328" s="6">
        <v>288.29</v>
      </c>
    </row>
    <row r="329" spans="2:4" ht="12" customHeight="1">
      <c r="B329" s="3" t="s">
        <v>79</v>
      </c>
      <c r="C329" s="6">
        <f t="shared" si="8"/>
        <v>559.3344</v>
      </c>
      <c r="D329" s="6">
        <v>291.32</v>
      </c>
    </row>
    <row r="330" spans="2:4" ht="12" customHeight="1">
      <c r="B330" s="3" t="s">
        <v>80</v>
      </c>
      <c r="C330" s="6">
        <f t="shared" si="8"/>
        <v>137.03040000000001</v>
      </c>
      <c r="D330" s="6">
        <v>71.37</v>
      </c>
    </row>
    <row r="331" spans="2:4" ht="12" customHeight="1">
      <c r="B331" s="3" t="s">
        <v>209</v>
      </c>
      <c r="C331" s="6">
        <f t="shared" si="8"/>
        <v>10480.3776</v>
      </c>
      <c r="D331" s="6">
        <v>5458.53</v>
      </c>
    </row>
    <row r="332" spans="3:4" ht="12" customHeight="1">
      <c r="C332" s="6"/>
      <c r="D332" s="6"/>
    </row>
    <row r="333" spans="1:4" ht="12" customHeight="1">
      <c r="A333" s="1" t="s">
        <v>101</v>
      </c>
      <c r="C333" s="4">
        <f>SUM(C334:C339)</f>
        <v>8183.6668</v>
      </c>
      <c r="D333" s="4">
        <f>SUM(D334:D339)</f>
        <v>4205.817708333334</v>
      </c>
    </row>
    <row r="334" spans="2:4" ht="12" customHeight="1">
      <c r="B334" s="3" t="s">
        <v>241</v>
      </c>
      <c r="C334" s="6">
        <v>1.3</v>
      </c>
      <c r="D334" s="6"/>
    </row>
    <row r="335" spans="2:4" ht="12" customHeight="1">
      <c r="B335" s="3" t="s">
        <v>362</v>
      </c>
      <c r="C335" s="6">
        <v>6140.3</v>
      </c>
      <c r="D335" s="7">
        <f>SUM(C335/1.92)</f>
        <v>3198.072916666667</v>
      </c>
    </row>
    <row r="336" spans="1:4" ht="12" customHeight="1">
      <c r="A336" s="16"/>
      <c r="B336" s="16" t="s">
        <v>231</v>
      </c>
      <c r="C336" s="6">
        <v>1894.07</v>
      </c>
      <c r="D336" s="7">
        <f>SUM(C336/1.92)</f>
        <v>986.4947916666666</v>
      </c>
    </row>
    <row r="337" spans="1:4" ht="12" customHeight="1">
      <c r="A337" s="16"/>
      <c r="B337" s="16" t="s">
        <v>10</v>
      </c>
      <c r="C337" s="6">
        <v>75</v>
      </c>
      <c r="D337" s="6" t="s">
        <v>358</v>
      </c>
    </row>
    <row r="338" spans="1:4" ht="12" customHeight="1">
      <c r="A338" s="16"/>
      <c r="B338" s="16" t="s">
        <v>19</v>
      </c>
      <c r="C338" s="7">
        <f>SUM(D338*1.92)</f>
        <v>37.9968</v>
      </c>
      <c r="D338" s="6">
        <v>19.79</v>
      </c>
    </row>
    <row r="339" spans="1:4" ht="12" customHeight="1">
      <c r="A339" s="16"/>
      <c r="B339" s="16" t="s">
        <v>209</v>
      </c>
      <c r="C339" s="6">
        <v>35</v>
      </c>
      <c r="D339" s="6">
        <v>1.46</v>
      </c>
    </row>
    <row r="340" spans="3:4" ht="12" customHeight="1">
      <c r="C340" s="7"/>
      <c r="D340" s="7"/>
    </row>
    <row r="341" spans="1:4" ht="12" customHeight="1">
      <c r="A341" s="1" t="s">
        <v>103</v>
      </c>
      <c r="C341" s="4">
        <f>SUM(C342:C365)</f>
        <v>17859.995520000004</v>
      </c>
      <c r="D341" s="4">
        <f>SUM(D342:D365)</f>
        <v>9302.080999999996</v>
      </c>
    </row>
    <row r="342" spans="1:4" ht="12" customHeight="1">
      <c r="A342" s="1"/>
      <c r="B342" s="3" t="s">
        <v>47</v>
      </c>
      <c r="C342" s="7">
        <f>SUM(D342*1.92)</f>
        <v>1605.84192</v>
      </c>
      <c r="D342" s="7">
        <v>836.3760000000001</v>
      </c>
    </row>
    <row r="343" spans="1:4" ht="12" customHeight="1">
      <c r="A343" s="1"/>
      <c r="B343" s="3" t="s">
        <v>93</v>
      </c>
      <c r="C343" s="7">
        <f aca="true" t="shared" si="9" ref="C343:C365">SUM(D343*1.92)</f>
        <v>1805.8060799999996</v>
      </c>
      <c r="D343" s="7">
        <v>940.5239999999998</v>
      </c>
    </row>
    <row r="344" spans="1:4" ht="12" customHeight="1">
      <c r="A344" s="1"/>
      <c r="B344" s="3" t="s">
        <v>31</v>
      </c>
      <c r="C344" s="7">
        <f t="shared" si="9"/>
        <v>6173.112959999999</v>
      </c>
      <c r="D344" s="7">
        <v>3215.1629999999996</v>
      </c>
    </row>
    <row r="345" spans="1:4" ht="12" customHeight="1">
      <c r="A345" s="1"/>
      <c r="B345" s="3" t="s">
        <v>94</v>
      </c>
      <c r="C345" s="7">
        <f t="shared" si="9"/>
        <v>2814.0575999999996</v>
      </c>
      <c r="D345" s="7">
        <v>1465.655</v>
      </c>
    </row>
    <row r="346" spans="1:4" ht="12" customHeight="1">
      <c r="A346" s="1"/>
      <c r="B346" s="3" t="s">
        <v>179</v>
      </c>
      <c r="C346" s="7">
        <f t="shared" si="9"/>
        <v>1361.52</v>
      </c>
      <c r="D346" s="7">
        <v>709.125</v>
      </c>
    </row>
    <row r="347" spans="1:4" ht="12" customHeight="1">
      <c r="A347" s="1"/>
      <c r="B347" s="3" t="s">
        <v>363</v>
      </c>
      <c r="C347" s="7">
        <f t="shared" si="9"/>
        <v>1218.91392</v>
      </c>
      <c r="D347" s="7">
        <v>634.851</v>
      </c>
    </row>
    <row r="348" spans="1:4" ht="12" customHeight="1">
      <c r="A348" s="1"/>
      <c r="B348" s="3" t="s">
        <v>141</v>
      </c>
      <c r="C348" s="7">
        <f t="shared" si="9"/>
        <v>1121.31456</v>
      </c>
      <c r="D348" s="7">
        <v>584.018</v>
      </c>
    </row>
    <row r="349" spans="1:4" ht="12" customHeight="1">
      <c r="A349" s="1"/>
      <c r="B349" s="3" t="s">
        <v>180</v>
      </c>
      <c r="C349" s="7">
        <f t="shared" si="9"/>
        <v>209.06879999999998</v>
      </c>
      <c r="D349" s="7">
        <v>108.89</v>
      </c>
    </row>
    <row r="350" spans="1:4" ht="12" customHeight="1">
      <c r="A350" s="1"/>
      <c r="B350" s="3" t="s">
        <v>91</v>
      </c>
      <c r="C350" s="7">
        <f t="shared" si="9"/>
        <v>341.51615999999996</v>
      </c>
      <c r="D350" s="7">
        <v>177.873</v>
      </c>
    </row>
    <row r="351" spans="1:4" ht="12" customHeight="1">
      <c r="A351" s="1"/>
      <c r="B351" s="3" t="s">
        <v>52</v>
      </c>
      <c r="C351" s="7">
        <f t="shared" si="9"/>
        <v>258.50688</v>
      </c>
      <c r="D351" s="7">
        <v>134.639</v>
      </c>
    </row>
    <row r="352" spans="1:4" ht="12" customHeight="1">
      <c r="A352" s="1"/>
      <c r="B352" s="3" t="s">
        <v>305</v>
      </c>
      <c r="C352" s="7">
        <f t="shared" si="9"/>
        <v>43.718399999999995</v>
      </c>
      <c r="D352" s="7">
        <v>22.77</v>
      </c>
    </row>
    <row r="353" spans="1:4" ht="12" customHeight="1">
      <c r="A353" s="1"/>
      <c r="B353" s="3" t="s">
        <v>56</v>
      </c>
      <c r="C353" s="7">
        <f t="shared" si="9"/>
        <v>14.399999999999999</v>
      </c>
      <c r="D353" s="7">
        <v>7.5</v>
      </c>
    </row>
    <row r="354" spans="1:4" ht="12" customHeight="1">
      <c r="A354" s="1"/>
      <c r="B354" s="3" t="s">
        <v>364</v>
      </c>
      <c r="C354" s="7">
        <f t="shared" si="9"/>
        <v>277.05407999999994</v>
      </c>
      <c r="D354" s="7">
        <v>144.29899999999998</v>
      </c>
    </row>
    <row r="355" spans="1:4" ht="12" customHeight="1">
      <c r="A355" s="1"/>
      <c r="B355" s="3" t="s">
        <v>246</v>
      </c>
      <c r="C355" s="7">
        <f t="shared" si="9"/>
        <v>236.02752</v>
      </c>
      <c r="D355" s="7">
        <v>122.93100000000001</v>
      </c>
    </row>
    <row r="356" spans="1:4" ht="12" customHeight="1">
      <c r="A356" s="1"/>
      <c r="B356" s="3" t="s">
        <v>21</v>
      </c>
      <c r="C356" s="7">
        <f t="shared" si="9"/>
        <v>64.0608</v>
      </c>
      <c r="D356" s="7">
        <v>33.365</v>
      </c>
    </row>
    <row r="357" spans="1:4" ht="12" customHeight="1">
      <c r="A357" s="1"/>
      <c r="B357" s="3" t="s">
        <v>287</v>
      </c>
      <c r="C357" s="7">
        <f t="shared" si="9"/>
        <v>23.930879999999995</v>
      </c>
      <c r="D357" s="7">
        <v>12.463999999999999</v>
      </c>
    </row>
    <row r="358" spans="1:4" ht="12" customHeight="1">
      <c r="A358" s="1"/>
      <c r="B358" s="3" t="s">
        <v>13</v>
      </c>
      <c r="C358" s="7">
        <f t="shared" si="9"/>
        <v>140.63424</v>
      </c>
      <c r="D358" s="7">
        <v>73.247</v>
      </c>
    </row>
    <row r="359" spans="1:4" ht="12" customHeight="1">
      <c r="A359" s="1"/>
      <c r="B359" s="3" t="s">
        <v>320</v>
      </c>
      <c r="C359" s="7">
        <f t="shared" si="9"/>
        <v>85.05216</v>
      </c>
      <c r="D359" s="7">
        <v>44.298</v>
      </c>
    </row>
    <row r="360" spans="1:4" ht="12" customHeight="1">
      <c r="A360" s="1"/>
      <c r="B360" s="3" t="s">
        <v>104</v>
      </c>
      <c r="C360" s="7">
        <f t="shared" si="9"/>
        <v>5.3759999999999994</v>
      </c>
      <c r="D360" s="7">
        <v>2.8</v>
      </c>
    </row>
    <row r="361" spans="1:4" ht="12" customHeight="1">
      <c r="A361" s="1"/>
      <c r="B361" s="3" t="s">
        <v>365</v>
      </c>
      <c r="C361" s="7">
        <f t="shared" si="9"/>
        <v>20.689919999999997</v>
      </c>
      <c r="D361" s="7">
        <v>10.776</v>
      </c>
    </row>
    <row r="362" spans="1:4" ht="12" customHeight="1">
      <c r="A362" s="1"/>
      <c r="B362" s="3" t="s">
        <v>43</v>
      </c>
      <c r="C362" s="7">
        <f t="shared" si="9"/>
        <v>8.893439999999998</v>
      </c>
      <c r="D362" s="7">
        <v>4.632</v>
      </c>
    </row>
    <row r="363" spans="1:4" ht="12" customHeight="1">
      <c r="A363" s="1"/>
      <c r="B363" s="3" t="s">
        <v>303</v>
      </c>
      <c r="C363" s="7">
        <f t="shared" si="9"/>
        <v>5.93088</v>
      </c>
      <c r="D363" s="7">
        <v>3.089</v>
      </c>
    </row>
    <row r="364" spans="1:4" ht="12" customHeight="1">
      <c r="A364" s="1"/>
      <c r="B364" s="3" t="s">
        <v>366</v>
      </c>
      <c r="C364" s="7">
        <f t="shared" si="9"/>
        <v>4.531199999999999</v>
      </c>
      <c r="D364" s="7">
        <v>2.36</v>
      </c>
    </row>
    <row r="365" spans="1:4" ht="12" customHeight="1">
      <c r="A365" s="1"/>
      <c r="B365" s="3" t="s">
        <v>209</v>
      </c>
      <c r="C365" s="7">
        <f t="shared" si="9"/>
        <v>20.037119999999998</v>
      </c>
      <c r="D365" s="7">
        <v>10.436</v>
      </c>
    </row>
    <row r="366" spans="1:4" ht="7.5" customHeight="1">
      <c r="A366" s="1"/>
      <c r="C366" s="7"/>
      <c r="D366" s="7"/>
    </row>
    <row r="367" spans="1:4" ht="12" customHeight="1">
      <c r="A367" s="1" t="s">
        <v>210</v>
      </c>
      <c r="C367" s="4">
        <f>SUM(C368:C402)</f>
        <v>41502.461</v>
      </c>
      <c r="D367" s="4">
        <f>SUM(D368:D402)</f>
        <v>24082.864999999998</v>
      </c>
    </row>
    <row r="368" spans="1:4" ht="12" customHeight="1">
      <c r="A368" s="1"/>
      <c r="B368" s="3" t="s">
        <v>234</v>
      </c>
      <c r="C368" s="7">
        <v>863.67</v>
      </c>
      <c r="D368" s="7">
        <v>452.235</v>
      </c>
    </row>
    <row r="369" spans="1:4" ht="12" customHeight="1">
      <c r="A369" s="1"/>
      <c r="B369" s="3" t="s">
        <v>59</v>
      </c>
      <c r="C369" s="7">
        <v>266.364</v>
      </c>
      <c r="D369" s="7">
        <v>76.256</v>
      </c>
    </row>
    <row r="370" spans="2:4" ht="12" customHeight="1">
      <c r="B370" s="3" t="s">
        <v>345</v>
      </c>
      <c r="C370" s="7">
        <v>61.375</v>
      </c>
      <c r="D370" s="7">
        <v>31.856</v>
      </c>
    </row>
    <row r="371" spans="2:4" ht="12" customHeight="1">
      <c r="B371" s="3" t="s">
        <v>35</v>
      </c>
      <c r="C371" s="7">
        <v>5563.296</v>
      </c>
      <c r="D371" s="7">
        <v>3101.992</v>
      </c>
    </row>
    <row r="372" spans="2:4" ht="12" customHeight="1">
      <c r="B372" s="3" t="s">
        <v>5</v>
      </c>
      <c r="C372" s="7">
        <v>137.503</v>
      </c>
      <c r="D372" s="7">
        <v>87.842</v>
      </c>
    </row>
    <row r="373" spans="2:4" ht="12" customHeight="1">
      <c r="B373" s="3" t="s">
        <v>6</v>
      </c>
      <c r="C373" s="7">
        <v>242.978</v>
      </c>
      <c r="D373" s="7">
        <v>105.154</v>
      </c>
    </row>
    <row r="374" spans="2:4" ht="12" customHeight="1">
      <c r="B374" s="3" t="s">
        <v>8</v>
      </c>
      <c r="C374" s="7">
        <v>762.138</v>
      </c>
      <c r="D374" s="7">
        <v>418.811</v>
      </c>
    </row>
    <row r="375" spans="1:4" ht="12" customHeight="1">
      <c r="A375" s="52" t="s">
        <v>332</v>
      </c>
      <c r="B375" s="41" t="s">
        <v>333</v>
      </c>
      <c r="C375" s="54"/>
      <c r="D375" s="54" t="s">
        <v>300</v>
      </c>
    </row>
    <row r="376" spans="1:4" ht="12" customHeight="1">
      <c r="A376" s="55" t="s">
        <v>334</v>
      </c>
      <c r="B376" s="5" t="s">
        <v>335</v>
      </c>
      <c r="C376" s="57"/>
      <c r="D376" s="56"/>
    </row>
    <row r="377" spans="1:4" ht="12" customHeight="1">
      <c r="A377" s="55"/>
      <c r="B377" s="5" t="s">
        <v>346</v>
      </c>
      <c r="C377" s="57"/>
      <c r="D377" s="56"/>
    </row>
    <row r="378" spans="1:4" ht="6" customHeight="1">
      <c r="A378" s="55"/>
      <c r="B378" s="5"/>
      <c r="C378" s="57"/>
      <c r="D378" s="56"/>
    </row>
    <row r="379" spans="1:4" ht="12" customHeight="1">
      <c r="A379" s="58" t="s">
        <v>206</v>
      </c>
      <c r="B379" s="45"/>
      <c r="C379" s="46"/>
      <c r="D379" s="46"/>
    </row>
    <row r="380" spans="1:4" ht="12" customHeight="1">
      <c r="A380" s="58" t="s">
        <v>341</v>
      </c>
      <c r="B380" s="45"/>
      <c r="C380" s="46"/>
      <c r="D380" s="46"/>
    </row>
    <row r="381" spans="1:4" ht="12" customHeight="1">
      <c r="A381" s="59"/>
      <c r="B381" s="60"/>
      <c r="C381" s="61" t="s">
        <v>0</v>
      </c>
      <c r="D381" s="62" t="s">
        <v>1</v>
      </c>
    </row>
    <row r="382" spans="1:4" ht="12" customHeight="1">
      <c r="A382" s="63" t="s">
        <v>142</v>
      </c>
      <c r="B382" s="64" t="s">
        <v>2</v>
      </c>
      <c r="C382" s="61" t="s">
        <v>3</v>
      </c>
      <c r="D382" s="62" t="s">
        <v>131</v>
      </c>
    </row>
    <row r="383" spans="1:4" ht="12" customHeight="1">
      <c r="A383" s="63"/>
      <c r="B383" s="64"/>
      <c r="C383" s="61" t="s">
        <v>342</v>
      </c>
      <c r="D383" s="62" t="s">
        <v>342</v>
      </c>
    </row>
    <row r="384" spans="2:4" ht="12" customHeight="1">
      <c r="B384" s="3" t="s">
        <v>61</v>
      </c>
      <c r="C384" s="7">
        <v>2949.401</v>
      </c>
      <c r="D384" s="7">
        <v>1722.833</v>
      </c>
    </row>
    <row r="385" spans="2:4" ht="12" customHeight="1">
      <c r="B385" s="16" t="s">
        <v>37</v>
      </c>
      <c r="C385" s="17">
        <v>73.516</v>
      </c>
      <c r="D385" s="7">
        <v>39.742</v>
      </c>
    </row>
    <row r="386" spans="2:4" ht="12" customHeight="1">
      <c r="B386" s="3" t="s">
        <v>9</v>
      </c>
      <c r="C386" s="7">
        <v>317.197</v>
      </c>
      <c r="D386" s="7">
        <v>162.16</v>
      </c>
    </row>
    <row r="387" spans="2:4" ht="12" customHeight="1">
      <c r="B387" s="3" t="s">
        <v>40</v>
      </c>
      <c r="C387" s="7">
        <v>11051.515</v>
      </c>
      <c r="D387" s="7">
        <v>6019.022</v>
      </c>
    </row>
    <row r="388" spans="2:4" ht="12" customHeight="1">
      <c r="B388" s="3" t="s">
        <v>41</v>
      </c>
      <c r="C388" s="6">
        <v>438.109</v>
      </c>
      <c r="D388" s="7">
        <v>227.3</v>
      </c>
    </row>
    <row r="389" spans="2:4" ht="12" customHeight="1">
      <c r="B389" s="3" t="s">
        <v>11</v>
      </c>
      <c r="C389" s="7">
        <v>1347.306</v>
      </c>
      <c r="D389" s="7">
        <v>614.442</v>
      </c>
    </row>
    <row r="390" spans="2:4" ht="12" customHeight="1">
      <c r="B390" s="3" t="s">
        <v>107</v>
      </c>
      <c r="C390" s="6">
        <v>84.089</v>
      </c>
      <c r="D390" s="7">
        <v>43.628</v>
      </c>
    </row>
    <row r="391" spans="2:4" ht="12" customHeight="1">
      <c r="B391" s="3" t="s">
        <v>66</v>
      </c>
      <c r="C391" s="7">
        <v>61.306</v>
      </c>
      <c r="D391" s="7">
        <v>32.057</v>
      </c>
    </row>
    <row r="392" spans="2:4" ht="12" customHeight="1">
      <c r="B392" s="3" t="s">
        <v>14</v>
      </c>
      <c r="C392" s="7">
        <v>2770.54</v>
      </c>
      <c r="D392" s="7">
        <v>2663.96</v>
      </c>
    </row>
    <row r="393" spans="2:4" ht="12" customHeight="1">
      <c r="B393" s="3" t="s">
        <v>305</v>
      </c>
      <c r="C393" s="7">
        <v>188.755</v>
      </c>
      <c r="D393" s="7">
        <v>91.505</v>
      </c>
    </row>
    <row r="394" spans="2:4" ht="12" customHeight="1">
      <c r="B394" s="3" t="s">
        <v>52</v>
      </c>
      <c r="C394" s="7">
        <v>59.089</v>
      </c>
      <c r="D394" s="7">
        <v>33.015</v>
      </c>
    </row>
    <row r="395" spans="2:4" ht="12" customHeight="1">
      <c r="B395" s="3" t="s">
        <v>257</v>
      </c>
      <c r="C395" s="7">
        <v>432.228</v>
      </c>
      <c r="D395" s="7">
        <v>165.578</v>
      </c>
    </row>
    <row r="396" spans="2:4" ht="12" customHeight="1">
      <c r="B396" s="3" t="s">
        <v>188</v>
      </c>
      <c r="C396" s="7">
        <v>251.205</v>
      </c>
      <c r="D396" s="7">
        <v>52.215</v>
      </c>
    </row>
    <row r="397" spans="2:4" ht="12" customHeight="1">
      <c r="B397" s="16" t="s">
        <v>53</v>
      </c>
      <c r="C397" s="17">
        <v>431.224</v>
      </c>
      <c r="D397" s="7">
        <v>146.155</v>
      </c>
    </row>
    <row r="398" spans="2:4" ht="12" customHeight="1">
      <c r="B398" s="3" t="s">
        <v>55</v>
      </c>
      <c r="C398" s="7">
        <v>243.484</v>
      </c>
      <c r="D398" s="7">
        <v>126.406</v>
      </c>
    </row>
    <row r="399" spans="2:4" ht="12" customHeight="1">
      <c r="B399" s="3" t="s">
        <v>230</v>
      </c>
      <c r="C399" s="7">
        <v>809.64</v>
      </c>
      <c r="D399" s="7">
        <v>101.537</v>
      </c>
    </row>
    <row r="400" spans="2:4" ht="12" customHeight="1">
      <c r="B400" s="3" t="s">
        <v>21</v>
      </c>
      <c r="C400" s="7">
        <v>9824.457</v>
      </c>
      <c r="D400" s="7">
        <v>6906.043</v>
      </c>
    </row>
    <row r="401" spans="2:4" ht="12" customHeight="1">
      <c r="B401" s="3" t="s">
        <v>246</v>
      </c>
      <c r="C401" s="7">
        <v>201.796</v>
      </c>
      <c r="D401" s="7">
        <v>71.431</v>
      </c>
    </row>
    <row r="402" spans="2:4" ht="12" customHeight="1">
      <c r="B402" s="3" t="s">
        <v>209</v>
      </c>
      <c r="C402" s="7">
        <v>2070.28</v>
      </c>
      <c r="D402" s="7">
        <v>589.69</v>
      </c>
    </row>
    <row r="403" ht="12" customHeight="1">
      <c r="C403" s="7"/>
    </row>
    <row r="404" spans="1:4" ht="12" customHeight="1">
      <c r="A404" s="1" t="s">
        <v>367</v>
      </c>
      <c r="C404" s="4">
        <f>SUM(C405:C408)</f>
        <v>1747.3</v>
      </c>
      <c r="D404" s="4">
        <f>SUM(D405:D408)</f>
        <v>910.0520833333334</v>
      </c>
    </row>
    <row r="405" spans="2:4" ht="12" customHeight="1">
      <c r="B405" s="3" t="s">
        <v>368</v>
      </c>
      <c r="C405" s="6">
        <v>256.9</v>
      </c>
      <c r="D405" s="7">
        <f>SUM(C405/1.92)</f>
        <v>133.80208333333331</v>
      </c>
    </row>
    <row r="406" spans="2:4" ht="12" customHeight="1">
      <c r="B406" s="3" t="s">
        <v>312</v>
      </c>
      <c r="C406" s="6">
        <v>47.5</v>
      </c>
      <c r="D406" s="7">
        <f>SUM(C406/1.92)</f>
        <v>24.739583333333336</v>
      </c>
    </row>
    <row r="407" spans="2:4" ht="12" customHeight="1">
      <c r="B407" s="3" t="s">
        <v>369</v>
      </c>
      <c r="C407" s="6">
        <v>306.9</v>
      </c>
      <c r="D407" s="7">
        <f>SUM(C407/1.92)</f>
        <v>159.84375</v>
      </c>
    </row>
    <row r="408" spans="2:4" ht="12" customHeight="1">
      <c r="B408" s="3" t="s">
        <v>370</v>
      </c>
      <c r="C408" s="6">
        <v>1136</v>
      </c>
      <c r="D408" s="7">
        <f>SUM(C408/1.92)</f>
        <v>591.6666666666667</v>
      </c>
    </row>
    <row r="409" spans="3:4" ht="12" customHeight="1">
      <c r="C409" s="11"/>
      <c r="D409" s="6"/>
    </row>
    <row r="410" spans="1:4" ht="12" customHeight="1">
      <c r="A410" s="1" t="s">
        <v>371</v>
      </c>
      <c r="C410" s="4">
        <f>SUM(C411)</f>
        <v>449.24699999999996</v>
      </c>
      <c r="D410" s="4">
        <f>SUM(D411)</f>
        <v>0</v>
      </c>
    </row>
    <row r="411" spans="2:4" ht="12" customHeight="1">
      <c r="B411" s="3" t="s">
        <v>10</v>
      </c>
      <c r="C411" s="6">
        <v>449.24699999999996</v>
      </c>
      <c r="D411" s="6"/>
    </row>
    <row r="412" spans="3:4" ht="7.5" customHeight="1">
      <c r="C412" s="6"/>
      <c r="D412" s="6"/>
    </row>
    <row r="413" spans="1:4" ht="12" customHeight="1">
      <c r="A413" s="1" t="s">
        <v>111</v>
      </c>
      <c r="C413" s="12">
        <f>SUM(C414:C461)</f>
        <v>182751.55000000005</v>
      </c>
      <c r="D413" s="12">
        <f>SUM(D414:D461)</f>
        <v>165151.91599999997</v>
      </c>
    </row>
    <row r="414" spans="1:4" ht="12" customHeight="1">
      <c r="A414" s="16"/>
      <c r="B414" s="34" t="s">
        <v>58</v>
      </c>
      <c r="C414" s="26">
        <v>819.04</v>
      </c>
      <c r="D414" s="7">
        <v>522.65</v>
      </c>
    </row>
    <row r="415" spans="2:4" ht="12" customHeight="1">
      <c r="B415" s="3" t="s">
        <v>59</v>
      </c>
      <c r="C415" s="9"/>
      <c r="D415" s="7">
        <v>1206.44</v>
      </c>
    </row>
    <row r="416" spans="2:4" ht="12" customHeight="1">
      <c r="B416" s="3" t="s">
        <v>191</v>
      </c>
      <c r="C416" s="6">
        <v>34.05</v>
      </c>
      <c r="D416" s="9">
        <v>9.78</v>
      </c>
    </row>
    <row r="417" spans="2:4" ht="12" customHeight="1">
      <c r="B417" s="5" t="s">
        <v>345</v>
      </c>
      <c r="C417" s="6">
        <v>8148.88</v>
      </c>
      <c r="D417" s="7">
        <v>6214.97</v>
      </c>
    </row>
    <row r="418" spans="2:4" ht="12" customHeight="1">
      <c r="B418" s="5" t="s">
        <v>35</v>
      </c>
      <c r="C418" s="6">
        <v>10415.92</v>
      </c>
      <c r="D418" s="7">
        <v>9990.33</v>
      </c>
    </row>
    <row r="419" spans="2:4" ht="12" customHeight="1">
      <c r="B419" s="3" t="s">
        <v>5</v>
      </c>
      <c r="C419" s="6">
        <v>14354.99</v>
      </c>
      <c r="D419" s="7">
        <v>10981.87</v>
      </c>
    </row>
    <row r="420" spans="2:4" ht="12" customHeight="1">
      <c r="B420" s="5" t="s">
        <v>6</v>
      </c>
      <c r="C420" s="6">
        <v>15756.17</v>
      </c>
      <c r="D420" s="7">
        <v>14191.51</v>
      </c>
    </row>
    <row r="421" spans="2:4" ht="12" customHeight="1">
      <c r="B421" s="5" t="s">
        <v>351</v>
      </c>
      <c r="C421" s="6">
        <v>506.94</v>
      </c>
      <c r="D421" s="7">
        <v>458.12</v>
      </c>
    </row>
    <row r="422" spans="2:4" ht="12" customHeight="1">
      <c r="B422" s="5" t="s">
        <v>8</v>
      </c>
      <c r="C422" s="6">
        <v>14894.64</v>
      </c>
      <c r="D422" s="7">
        <v>13925.04</v>
      </c>
    </row>
    <row r="423" spans="2:4" ht="12" customHeight="1">
      <c r="B423" s="5" t="s">
        <v>61</v>
      </c>
      <c r="C423" s="6"/>
      <c r="D423" s="7">
        <v>1063.35</v>
      </c>
    </row>
    <row r="424" spans="2:4" ht="12" customHeight="1">
      <c r="B424" s="3" t="s">
        <v>63</v>
      </c>
      <c r="C424" s="6"/>
      <c r="D424" s="7">
        <v>10.52</v>
      </c>
    </row>
    <row r="425" spans="2:4" ht="12" customHeight="1">
      <c r="B425" s="5" t="s">
        <v>37</v>
      </c>
      <c r="C425" s="6">
        <v>10934.05</v>
      </c>
      <c r="D425" s="7">
        <v>9252.34</v>
      </c>
    </row>
    <row r="426" spans="1:4" ht="12" customHeight="1">
      <c r="A426" s="16"/>
      <c r="B426" s="34" t="s">
        <v>9</v>
      </c>
      <c r="C426" s="26">
        <v>19101.9</v>
      </c>
      <c r="D426" s="7">
        <v>17172.89</v>
      </c>
    </row>
    <row r="427" spans="2:4" ht="12" customHeight="1">
      <c r="B427" s="5" t="s">
        <v>40</v>
      </c>
      <c r="C427" s="6">
        <v>248.85</v>
      </c>
      <c r="D427" s="7">
        <v>87.01</v>
      </c>
    </row>
    <row r="428" spans="2:4" ht="12" customHeight="1">
      <c r="B428" s="3" t="s">
        <v>65</v>
      </c>
      <c r="C428" s="6">
        <v>583.06</v>
      </c>
      <c r="D428" s="7">
        <v>10780.84</v>
      </c>
    </row>
    <row r="429" spans="2:4" ht="12" customHeight="1">
      <c r="B429" s="3" t="s">
        <v>117</v>
      </c>
      <c r="C429" s="6">
        <v>842.78</v>
      </c>
      <c r="D429" s="7">
        <v>780.56</v>
      </c>
    </row>
    <row r="430" spans="2:4" ht="12" customHeight="1">
      <c r="B430" s="5" t="s">
        <v>41</v>
      </c>
      <c r="C430" s="6">
        <v>2630.53</v>
      </c>
      <c r="D430" s="7">
        <v>2503.33</v>
      </c>
    </row>
    <row r="431" spans="2:4" ht="12" customHeight="1">
      <c r="B431" s="5" t="s">
        <v>42</v>
      </c>
      <c r="C431" s="6">
        <v>733.39</v>
      </c>
      <c r="D431" s="7">
        <v>556.09</v>
      </c>
    </row>
    <row r="432" spans="2:4" ht="12" customHeight="1">
      <c r="B432" s="5" t="s">
        <v>11</v>
      </c>
      <c r="C432" s="6">
        <v>2330.82</v>
      </c>
      <c r="D432" s="7">
        <v>2136.79</v>
      </c>
    </row>
    <row r="433" spans="2:4" ht="12" customHeight="1">
      <c r="B433" s="3" t="s">
        <v>12</v>
      </c>
      <c r="C433" s="6">
        <v>486.05</v>
      </c>
      <c r="D433" s="7">
        <v>417.65</v>
      </c>
    </row>
    <row r="434" spans="2:4" ht="12" customHeight="1">
      <c r="B434" s="3" t="s">
        <v>119</v>
      </c>
      <c r="C434" s="6">
        <v>349.14</v>
      </c>
      <c r="D434" s="7">
        <v>116.19</v>
      </c>
    </row>
    <row r="435" spans="2:4" ht="12" customHeight="1">
      <c r="B435" s="5" t="s">
        <v>13</v>
      </c>
      <c r="C435" s="6">
        <v>23265.18</v>
      </c>
      <c r="D435" s="7">
        <v>7988.4</v>
      </c>
    </row>
    <row r="436" spans="2:4" ht="12" customHeight="1">
      <c r="B436" s="3" t="s">
        <v>66</v>
      </c>
      <c r="C436" s="6">
        <v>409.2</v>
      </c>
      <c r="D436" s="7">
        <v>232.14</v>
      </c>
    </row>
    <row r="437" spans="2:4" ht="12" customHeight="1">
      <c r="B437" s="3" t="s">
        <v>86</v>
      </c>
      <c r="C437" s="6">
        <v>31.45</v>
      </c>
      <c r="D437" s="7">
        <v>24.27</v>
      </c>
    </row>
    <row r="438" spans="1:4" ht="12" customHeight="1">
      <c r="A438" s="52" t="s">
        <v>332</v>
      </c>
      <c r="B438" s="41" t="s">
        <v>333</v>
      </c>
      <c r="C438" s="54"/>
      <c r="D438" s="54" t="s">
        <v>300</v>
      </c>
    </row>
    <row r="439" spans="1:4" ht="12" customHeight="1">
      <c r="A439" s="55" t="s">
        <v>334</v>
      </c>
      <c r="B439" s="5" t="s">
        <v>335</v>
      </c>
      <c r="C439" s="57"/>
      <c r="D439" s="56"/>
    </row>
    <row r="440" spans="1:4" ht="12" customHeight="1">
      <c r="A440" s="55"/>
      <c r="B440" s="5" t="s">
        <v>346</v>
      </c>
      <c r="C440" s="57"/>
      <c r="D440" s="56"/>
    </row>
    <row r="441" spans="1:4" ht="12" customHeight="1">
      <c r="A441" s="55"/>
      <c r="B441" s="5"/>
      <c r="C441" s="57"/>
      <c r="D441" s="56"/>
    </row>
    <row r="442" spans="1:4" ht="12" customHeight="1">
      <c r="A442" s="58" t="s">
        <v>206</v>
      </c>
      <c r="B442" s="45"/>
      <c r="C442" s="46"/>
      <c r="D442" s="46"/>
    </row>
    <row r="443" spans="1:4" ht="12" customHeight="1">
      <c r="A443" s="58" t="s">
        <v>341</v>
      </c>
      <c r="B443" s="45"/>
      <c r="C443" s="46"/>
      <c r="D443" s="46"/>
    </row>
    <row r="444" spans="1:4" ht="12" customHeight="1">
      <c r="A444" s="59"/>
      <c r="B444" s="60"/>
      <c r="C444" s="61" t="s">
        <v>0</v>
      </c>
      <c r="D444" s="62" t="s">
        <v>1</v>
      </c>
    </row>
    <row r="445" spans="1:4" ht="12" customHeight="1">
      <c r="A445" s="63" t="s">
        <v>142</v>
      </c>
      <c r="B445" s="64" t="s">
        <v>2</v>
      </c>
      <c r="C445" s="61" t="s">
        <v>3</v>
      </c>
      <c r="D445" s="62" t="s">
        <v>131</v>
      </c>
    </row>
    <row r="446" spans="1:4" ht="12" customHeight="1">
      <c r="A446" s="63"/>
      <c r="B446" s="64"/>
      <c r="C446" s="61" t="s">
        <v>342</v>
      </c>
      <c r="D446" s="62" t="s">
        <v>342</v>
      </c>
    </row>
    <row r="447" spans="2:4" ht="12" customHeight="1">
      <c r="B447" s="3" t="s">
        <v>46</v>
      </c>
      <c r="C447" s="6">
        <v>72.91</v>
      </c>
      <c r="D447" s="7">
        <v>27.51</v>
      </c>
    </row>
    <row r="448" spans="2:4" ht="12" customHeight="1">
      <c r="B448" s="5" t="s">
        <v>14</v>
      </c>
      <c r="C448" s="6">
        <v>4829.93</v>
      </c>
      <c r="D448" s="7">
        <v>5465.72</v>
      </c>
    </row>
    <row r="449" spans="2:4" ht="12" customHeight="1">
      <c r="B449" s="3" t="s">
        <v>138</v>
      </c>
      <c r="C449" s="6">
        <v>127.31</v>
      </c>
      <c r="D449" s="9">
        <v>17.63</v>
      </c>
    </row>
    <row r="450" spans="2:4" ht="12" customHeight="1">
      <c r="B450" s="3" t="s">
        <v>122</v>
      </c>
      <c r="C450" s="6">
        <v>74.79</v>
      </c>
      <c r="D450" s="7">
        <v>44.54</v>
      </c>
    </row>
    <row r="451" spans="2:4" ht="12" customHeight="1">
      <c r="B451" s="5" t="s">
        <v>52</v>
      </c>
      <c r="C451" s="6">
        <v>1930.92</v>
      </c>
      <c r="D451" s="7">
        <v>1528.95</v>
      </c>
    </row>
    <row r="452" spans="2:4" ht="12" customHeight="1">
      <c r="B452" s="16" t="s">
        <v>67</v>
      </c>
      <c r="C452" s="26">
        <v>1069.25</v>
      </c>
      <c r="D452" s="7">
        <v>589.48</v>
      </c>
    </row>
    <row r="453" spans="2:4" ht="12" customHeight="1">
      <c r="B453" s="5" t="s">
        <v>53</v>
      </c>
      <c r="C453" s="6">
        <v>8001.9</v>
      </c>
      <c r="D453" s="7">
        <v>3193.25</v>
      </c>
    </row>
    <row r="454" spans="1:4" ht="12" customHeight="1">
      <c r="A454" s="16"/>
      <c r="B454" s="16" t="s">
        <v>55</v>
      </c>
      <c r="C454" s="26">
        <v>2557.85</v>
      </c>
      <c r="D454" s="7">
        <v>1822.87</v>
      </c>
    </row>
    <row r="455" spans="1:4" ht="12" customHeight="1">
      <c r="A455" s="16"/>
      <c r="B455" s="16" t="s">
        <v>260</v>
      </c>
      <c r="C455" s="26"/>
      <c r="D455" s="17">
        <v>17.59</v>
      </c>
    </row>
    <row r="456" spans="2:4" ht="12" customHeight="1">
      <c r="B456" s="3" t="s">
        <v>57</v>
      </c>
      <c r="C456" s="6">
        <v>7519.89</v>
      </c>
      <c r="D456" s="7">
        <v>4331.54</v>
      </c>
    </row>
    <row r="457" spans="2:4" ht="12" customHeight="1">
      <c r="B457" s="5" t="s">
        <v>152</v>
      </c>
      <c r="C457" s="6">
        <v>52.42</v>
      </c>
      <c r="D457" s="7">
        <v>15.49</v>
      </c>
    </row>
    <row r="458" spans="2:4" ht="12" customHeight="1">
      <c r="B458" s="5" t="s">
        <v>21</v>
      </c>
      <c r="C458" s="6">
        <v>25772.43</v>
      </c>
      <c r="D458" s="7">
        <v>34418.5</v>
      </c>
    </row>
    <row r="459" spans="2:4" ht="12" customHeight="1">
      <c r="B459" s="5" t="s">
        <v>68</v>
      </c>
      <c r="C459" s="6">
        <v>2484.45</v>
      </c>
      <c r="D459" s="7">
        <v>1940.75</v>
      </c>
    </row>
    <row r="460" spans="2:4" ht="12" customHeight="1">
      <c r="B460" s="3" t="s">
        <v>128</v>
      </c>
      <c r="C460" s="6">
        <v>1212.78</v>
      </c>
      <c r="D460" s="7">
        <v>523.52</v>
      </c>
    </row>
    <row r="461" spans="2:4" ht="12" customHeight="1" thickBot="1">
      <c r="B461" s="3" t="s">
        <v>209</v>
      </c>
      <c r="C461" s="6">
        <v>167.69</v>
      </c>
      <c r="D461" s="7">
        <v>591.496</v>
      </c>
    </row>
    <row r="462" spans="1:4" ht="12" customHeight="1" thickBot="1" thickTop="1">
      <c r="A462" s="20" t="s">
        <v>130</v>
      </c>
      <c r="B462" s="21"/>
      <c r="C462" s="22">
        <f>+C6+C25+C30+C44+C48+C53+C107+C110+C169+C226+C231+C236+C270+C296+C333+C341+C367+C404+C410+C413</f>
        <v>1109830.0234400001</v>
      </c>
      <c r="D462" s="22">
        <f>+D6+D25+D30+D44+D48+D53+D107+D110+D169+D226+D231+D236+D270+D296+D333+D341+D367+D404+D410+D413</f>
        <v>626668.1018958333</v>
      </c>
    </row>
    <row r="463" spans="1:4" ht="12" customHeight="1">
      <c r="A463" s="52" t="s">
        <v>332</v>
      </c>
      <c r="B463" s="41" t="s">
        <v>333</v>
      </c>
      <c r="C463" s="54"/>
      <c r="D463" s="54"/>
    </row>
    <row r="464" spans="1:4" ht="12" customHeight="1">
      <c r="A464" s="55" t="s">
        <v>334</v>
      </c>
      <c r="B464" s="5" t="s">
        <v>335</v>
      </c>
      <c r="C464" s="57"/>
      <c r="D464" s="56"/>
    </row>
    <row r="465" spans="1:4" ht="12" customHeight="1">
      <c r="A465" s="55"/>
      <c r="B465" s="5" t="s">
        <v>346</v>
      </c>
      <c r="C465" s="57"/>
      <c r="D465" s="56"/>
    </row>
    <row r="466" ht="12" customHeight="1">
      <c r="C466" s="6"/>
    </row>
    <row r="467" ht="12" customHeight="1">
      <c r="C467" s="6"/>
    </row>
    <row r="468" spans="1:3" ht="12" customHeight="1">
      <c r="A468" s="3" t="s">
        <v>372</v>
      </c>
      <c r="C468" s="6"/>
    </row>
    <row r="469" spans="1:3" ht="12" customHeight="1">
      <c r="A469" s="3" t="s">
        <v>373</v>
      </c>
      <c r="C469" s="6"/>
    </row>
    <row r="470" spans="1:3" ht="12" customHeight="1">
      <c r="A470" s="3" t="s">
        <v>374</v>
      </c>
      <c r="C470" s="6"/>
    </row>
    <row r="471" spans="1:3" ht="12" customHeight="1">
      <c r="A471" s="3" t="s">
        <v>375</v>
      </c>
      <c r="C471" s="6"/>
    </row>
    <row r="472" spans="1:3" ht="12" customHeight="1">
      <c r="A472" s="3" t="s">
        <v>376</v>
      </c>
      <c r="C472" s="6"/>
    </row>
    <row r="473" ht="12" customHeight="1">
      <c r="C473" s="6"/>
    </row>
  </sheetData>
  <sheetProtection/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73"/>
  <sheetViews>
    <sheetView tabSelected="1" zoomScalePageLayoutView="0" workbookViewId="0" topLeftCell="A1">
      <selection activeCell="F522" sqref="F522"/>
    </sheetView>
  </sheetViews>
  <sheetFormatPr defaultColWidth="11.421875" defaultRowHeight="12" customHeight="1"/>
  <cols>
    <col min="1" max="1" width="19.140625" style="3" customWidth="1"/>
    <col min="2" max="2" width="19.8515625" style="3" customWidth="1"/>
    <col min="3" max="3" width="2.7109375" style="3" customWidth="1"/>
    <col min="4" max="4" width="23.421875" style="2" customWidth="1"/>
    <col min="5" max="5" width="14.7109375" style="2" customWidth="1"/>
  </cols>
  <sheetData>
    <row r="1" spans="1:5" s="13" customFormat="1" ht="14.25" customHeight="1">
      <c r="A1" s="73" t="s">
        <v>441</v>
      </c>
      <c r="B1" s="73"/>
      <c r="C1" s="73"/>
      <c r="D1" s="73"/>
      <c r="E1" s="73"/>
    </row>
    <row r="2" spans="1:5" s="13" customFormat="1" ht="12" customHeight="1">
      <c r="A2" s="73" t="s">
        <v>378</v>
      </c>
      <c r="B2" s="73"/>
      <c r="C2" s="73"/>
      <c r="D2" s="73"/>
      <c r="E2" s="73"/>
    </row>
    <row r="3" spans="1:5" ht="12" customHeight="1">
      <c r="A3" s="59"/>
      <c r="B3" s="60"/>
      <c r="C3" s="60"/>
      <c r="D3" s="61" t="s">
        <v>0</v>
      </c>
      <c r="E3" s="62" t="s">
        <v>1</v>
      </c>
    </row>
    <row r="4" spans="1:5" ht="12" customHeight="1">
      <c r="A4" s="63" t="s">
        <v>142</v>
      </c>
      <c r="B4" s="64" t="s">
        <v>2</v>
      </c>
      <c r="C4" s="64"/>
      <c r="D4" s="61" t="s">
        <v>3</v>
      </c>
      <c r="E4" s="62" t="s">
        <v>131</v>
      </c>
    </row>
    <row r="5" spans="1:5" ht="12" customHeight="1">
      <c r="A5" s="63"/>
      <c r="B5" s="64"/>
      <c r="C5" s="64"/>
      <c r="D5" s="61" t="s">
        <v>342</v>
      </c>
      <c r="E5" s="62" t="s">
        <v>342</v>
      </c>
    </row>
    <row r="6" spans="1:5" ht="12" customHeight="1">
      <c r="A6" s="1" t="s">
        <v>4</v>
      </c>
      <c r="B6" s="1"/>
      <c r="C6" s="1"/>
      <c r="D6" s="4">
        <f>SUM(D7:D36)</f>
        <v>42416.01760000001</v>
      </c>
      <c r="E6" s="4">
        <f>SUM(E7:E36)</f>
        <v>8763.640000000001</v>
      </c>
    </row>
    <row r="7" spans="1:5" ht="12" customHeight="1">
      <c r="A7" s="1"/>
      <c r="B7" s="3" t="s">
        <v>35</v>
      </c>
      <c r="D7" s="2">
        <v>198.00439999999998</v>
      </c>
      <c r="E7" s="7">
        <v>40.91</v>
      </c>
    </row>
    <row r="8" spans="1:5" ht="12" customHeight="1">
      <c r="A8" s="1"/>
      <c r="B8" s="3" t="s">
        <v>5</v>
      </c>
      <c r="D8" s="2">
        <v>1628.1275999999998</v>
      </c>
      <c r="E8" s="7">
        <v>336.39</v>
      </c>
    </row>
    <row r="9" spans="1:5" ht="12" customHeight="1">
      <c r="A9" s="1"/>
      <c r="B9" s="3" t="s">
        <v>8</v>
      </c>
      <c r="D9" s="2">
        <v>9275.472800000001</v>
      </c>
      <c r="E9" s="7">
        <v>1916.42</v>
      </c>
    </row>
    <row r="10" spans="1:5" ht="12" customHeight="1">
      <c r="A10" s="1"/>
      <c r="B10" s="3" t="s">
        <v>379</v>
      </c>
      <c r="D10" s="2">
        <v>134.552</v>
      </c>
      <c r="E10" s="7">
        <v>27.8</v>
      </c>
    </row>
    <row r="11" spans="1:5" ht="12" customHeight="1">
      <c r="A11" s="1"/>
      <c r="B11" s="3" t="s">
        <v>343</v>
      </c>
      <c r="D11" s="2">
        <v>369.6308</v>
      </c>
      <c r="E11" s="7">
        <v>76.37</v>
      </c>
    </row>
    <row r="12" spans="1:5" ht="12" customHeight="1">
      <c r="A12" s="1"/>
      <c r="B12" s="3" t="s">
        <v>296</v>
      </c>
      <c r="C12" s="1"/>
      <c r="D12" s="2">
        <v>952.754</v>
      </c>
      <c r="E12" s="7">
        <v>196.85</v>
      </c>
    </row>
    <row r="13" spans="1:5" ht="12" customHeight="1">
      <c r="A13" s="1"/>
      <c r="B13" s="3" t="s">
        <v>9</v>
      </c>
      <c r="C13" s="1"/>
      <c r="D13" s="2">
        <v>169.4968</v>
      </c>
      <c r="E13" s="7">
        <v>35.02</v>
      </c>
    </row>
    <row r="14" spans="1:5" ht="12" customHeight="1">
      <c r="A14" s="1"/>
      <c r="B14" s="3" t="s">
        <v>40</v>
      </c>
      <c r="C14" s="1"/>
      <c r="D14" s="2">
        <v>235.224</v>
      </c>
      <c r="E14" s="7">
        <v>48.6</v>
      </c>
    </row>
    <row r="15" spans="1:5" ht="12" customHeight="1">
      <c r="A15" s="1"/>
      <c r="B15" s="3" t="s">
        <v>10</v>
      </c>
      <c r="C15" s="1"/>
      <c r="D15" s="2">
        <v>320.98879999999997</v>
      </c>
      <c r="E15" s="7">
        <v>66.32</v>
      </c>
    </row>
    <row r="16" spans="1:5" ht="12" customHeight="1">
      <c r="A16" s="1"/>
      <c r="B16" s="3" t="s">
        <v>380</v>
      </c>
      <c r="C16" s="1"/>
      <c r="D16" s="2">
        <v>213.92800000000003</v>
      </c>
      <c r="E16" s="7">
        <v>44.2</v>
      </c>
    </row>
    <row r="17" spans="1:5" ht="12" customHeight="1">
      <c r="A17" s="1"/>
      <c r="B17" s="3" t="s">
        <v>235</v>
      </c>
      <c r="D17" s="2">
        <v>2052.1116</v>
      </c>
      <c r="E17" s="7">
        <v>423.99</v>
      </c>
    </row>
    <row r="18" spans="1:5" ht="12" customHeight="1">
      <c r="A18" s="1"/>
      <c r="B18" s="3" t="s">
        <v>161</v>
      </c>
      <c r="D18" s="2">
        <v>670.0496</v>
      </c>
      <c r="E18" s="7">
        <v>138.44</v>
      </c>
    </row>
    <row r="19" spans="1:5" ht="12" customHeight="1">
      <c r="A19" s="1"/>
      <c r="B19" s="3" t="s">
        <v>11</v>
      </c>
      <c r="D19" s="2">
        <v>310.38919999999996</v>
      </c>
      <c r="E19" s="7">
        <v>64.13</v>
      </c>
    </row>
    <row r="20" spans="1:5" ht="12" customHeight="1">
      <c r="A20" s="1"/>
      <c r="B20" s="3" t="s">
        <v>84</v>
      </c>
      <c r="D20" s="2">
        <v>169.4</v>
      </c>
      <c r="E20" s="7">
        <v>35</v>
      </c>
    </row>
    <row r="21" spans="1:5" ht="12" customHeight="1">
      <c r="A21" s="1"/>
      <c r="B21" s="3" t="s">
        <v>381</v>
      </c>
      <c r="D21" s="2">
        <v>6447.8964</v>
      </c>
      <c r="E21" s="7">
        <v>1332.21</v>
      </c>
    </row>
    <row r="22" spans="1:5" ht="12" customHeight="1">
      <c r="A22" s="1"/>
      <c r="B22" s="3" t="s">
        <v>13</v>
      </c>
      <c r="D22" s="2">
        <v>313.29319999999996</v>
      </c>
      <c r="E22" s="7">
        <v>64.73</v>
      </c>
    </row>
    <row r="23" spans="1:5" ht="12" customHeight="1">
      <c r="A23" s="1"/>
      <c r="B23" s="3" t="s">
        <v>14</v>
      </c>
      <c r="D23" s="2">
        <v>3370.0435999999995</v>
      </c>
      <c r="E23" s="7">
        <v>696.29</v>
      </c>
    </row>
    <row r="24" spans="1:5" ht="12" customHeight="1">
      <c r="A24" s="1"/>
      <c r="B24" s="3" t="s">
        <v>17</v>
      </c>
      <c r="D24" s="2">
        <v>215.62199999999996</v>
      </c>
      <c r="E24" s="7">
        <v>44.55</v>
      </c>
    </row>
    <row r="25" spans="1:5" ht="12" customHeight="1">
      <c r="A25" s="1"/>
      <c r="B25" s="3" t="s">
        <v>295</v>
      </c>
      <c r="D25" s="2">
        <v>1049.4572</v>
      </c>
      <c r="E25" s="7">
        <v>216.83</v>
      </c>
    </row>
    <row r="26" spans="1:5" ht="12" customHeight="1">
      <c r="A26" s="1"/>
      <c r="B26" s="3" t="s">
        <v>55</v>
      </c>
      <c r="D26" s="2">
        <v>708.818</v>
      </c>
      <c r="E26" s="7">
        <v>146.45</v>
      </c>
    </row>
    <row r="27" spans="1:5" ht="12" customHeight="1">
      <c r="A27" s="1"/>
      <c r="B27" s="3" t="s">
        <v>260</v>
      </c>
      <c r="D27" s="2">
        <v>405.35</v>
      </c>
      <c r="E27" s="7">
        <v>83.75</v>
      </c>
    </row>
    <row r="28" spans="1:5" ht="12" customHeight="1">
      <c r="A28" s="1"/>
      <c r="B28" s="3" t="s">
        <v>19</v>
      </c>
      <c r="D28" s="2">
        <v>239.0476</v>
      </c>
      <c r="E28" s="7">
        <v>49.39</v>
      </c>
    </row>
    <row r="29" spans="1:5" ht="12" customHeight="1">
      <c r="A29" s="1"/>
      <c r="B29" s="3" t="s">
        <v>78</v>
      </c>
      <c r="D29" s="2">
        <v>834.9483999999999</v>
      </c>
      <c r="E29" s="7">
        <v>172.51</v>
      </c>
    </row>
    <row r="30" spans="1:5" ht="12" customHeight="1">
      <c r="A30" s="1"/>
      <c r="B30" s="3" t="s">
        <v>382</v>
      </c>
      <c r="D30" s="2">
        <v>134.0196</v>
      </c>
      <c r="E30" s="7">
        <v>27.69</v>
      </c>
    </row>
    <row r="31" spans="1:5" ht="12" customHeight="1">
      <c r="A31" s="1"/>
      <c r="B31" s="3" t="s">
        <v>20</v>
      </c>
      <c r="D31" s="2">
        <v>3133.7547999999997</v>
      </c>
      <c r="E31" s="7">
        <v>647.47</v>
      </c>
    </row>
    <row r="32" spans="1:5" ht="12" customHeight="1">
      <c r="A32" s="1"/>
      <c r="B32" s="3" t="s">
        <v>383</v>
      </c>
      <c r="D32" s="2">
        <v>311.8412</v>
      </c>
      <c r="E32" s="7">
        <v>64.43</v>
      </c>
    </row>
    <row r="33" spans="1:5" ht="12" customHeight="1">
      <c r="A33" s="1"/>
      <c r="B33" s="3" t="s">
        <v>230</v>
      </c>
      <c r="D33" s="2">
        <v>412.99719999999996</v>
      </c>
      <c r="E33" s="7">
        <v>85.33</v>
      </c>
    </row>
    <row r="34" spans="1:5" ht="12" customHeight="1">
      <c r="A34" s="1"/>
      <c r="B34" s="3" t="s">
        <v>21</v>
      </c>
      <c r="D34" s="2">
        <v>6970.083999999999</v>
      </c>
      <c r="E34" s="7">
        <v>1440.1</v>
      </c>
    </row>
    <row r="35" spans="1:5" ht="12" customHeight="1">
      <c r="A35" s="1"/>
      <c r="B35" s="3" t="s">
        <v>22</v>
      </c>
      <c r="D35" s="2">
        <v>464.78520000000003</v>
      </c>
      <c r="E35" s="7">
        <v>96.03</v>
      </c>
    </row>
    <row r="36" spans="1:5" ht="12" customHeight="1">
      <c r="A36" s="1"/>
      <c r="B36" s="3" t="s">
        <v>209</v>
      </c>
      <c r="D36" s="2">
        <v>703.9295999999999</v>
      </c>
      <c r="E36" s="7">
        <v>145.44</v>
      </c>
    </row>
    <row r="37" spans="1:5" ht="12" customHeight="1">
      <c r="A37" s="1"/>
      <c r="D37" s="7"/>
      <c r="E37" s="7"/>
    </row>
    <row r="38" spans="1:5" ht="12" customHeight="1">
      <c r="A38" s="1" t="s">
        <v>197</v>
      </c>
      <c r="D38" s="4">
        <f>SUM(D39:D43)</f>
        <v>28524.846056000002</v>
      </c>
      <c r="E38" s="4">
        <f>SUM(E39:E43)</f>
        <v>759.5928</v>
      </c>
    </row>
    <row r="39" spans="2:5" ht="12" customHeight="1">
      <c r="B39" s="3" t="s">
        <v>195</v>
      </c>
      <c r="D39" s="7">
        <v>211.70532</v>
      </c>
      <c r="E39" s="6">
        <v>26.746</v>
      </c>
    </row>
    <row r="40" spans="2:5" ht="12" customHeight="1">
      <c r="B40" s="3" t="s">
        <v>10</v>
      </c>
      <c r="D40" s="7">
        <v>26115.68688</v>
      </c>
      <c r="E40" s="6">
        <v>96.764</v>
      </c>
    </row>
    <row r="41" spans="2:5" ht="12" customHeight="1">
      <c r="B41" s="3" t="s">
        <v>384</v>
      </c>
      <c r="D41" s="7">
        <v>244.199</v>
      </c>
      <c r="E41" s="6"/>
    </row>
    <row r="42" spans="2:5" ht="12" customHeight="1">
      <c r="B42" s="3" t="s">
        <v>28</v>
      </c>
      <c r="D42" s="7">
        <v>1950.0878559999999</v>
      </c>
      <c r="E42" s="6">
        <v>634.3968</v>
      </c>
    </row>
    <row r="43" spans="2:5" ht="12" customHeight="1">
      <c r="B43" s="3" t="s">
        <v>209</v>
      </c>
      <c r="D43" s="7">
        <v>3.167</v>
      </c>
      <c r="E43" s="7">
        <v>1.686</v>
      </c>
    </row>
    <row r="44" ht="12" customHeight="1">
      <c r="D44" s="7"/>
    </row>
    <row r="45" spans="1:5" ht="12" customHeight="1">
      <c r="A45" s="1" t="s">
        <v>298</v>
      </c>
      <c r="D45" s="4">
        <f>SUM(D46:D52)</f>
        <v>569.1547200000001</v>
      </c>
      <c r="E45" s="12">
        <f>SUM(E46:E52)</f>
        <v>242.716</v>
      </c>
    </row>
    <row r="46" spans="2:5" ht="12" customHeight="1">
      <c r="B46" s="3" t="s">
        <v>21</v>
      </c>
      <c r="D46" s="7">
        <v>63.5328</v>
      </c>
      <c r="E46" s="2">
        <v>33.09</v>
      </c>
    </row>
    <row r="47" spans="2:5" ht="12" customHeight="1">
      <c r="B47" s="3" t="s">
        <v>14</v>
      </c>
      <c r="D47" s="7">
        <v>13.824</v>
      </c>
      <c r="E47" s="2">
        <v>7.2</v>
      </c>
    </row>
    <row r="48" spans="2:5" ht="12" customHeight="1">
      <c r="B48" s="3" t="s">
        <v>10</v>
      </c>
      <c r="D48" s="7">
        <v>233.50799999999998</v>
      </c>
      <c r="E48" s="2">
        <v>67.9</v>
      </c>
    </row>
    <row r="49" spans="2:5" ht="12" customHeight="1">
      <c r="B49" s="3" t="s">
        <v>72</v>
      </c>
      <c r="D49" s="7">
        <v>110.29824</v>
      </c>
      <c r="E49" s="2">
        <v>57.447</v>
      </c>
    </row>
    <row r="50" spans="2:5" ht="12" customHeight="1">
      <c r="B50" s="3" t="s">
        <v>260</v>
      </c>
      <c r="D50" s="7">
        <v>93.98400000000001</v>
      </c>
      <c r="E50" s="2">
        <v>48.95</v>
      </c>
    </row>
    <row r="51" spans="2:5" ht="12" customHeight="1">
      <c r="B51" s="3" t="s">
        <v>31</v>
      </c>
      <c r="D51" s="7">
        <v>13.51296</v>
      </c>
      <c r="E51" s="2">
        <v>7.038</v>
      </c>
    </row>
    <row r="52" spans="2:5" ht="12" customHeight="1">
      <c r="B52" s="3" t="s">
        <v>209</v>
      </c>
      <c r="D52" s="7">
        <v>40.49472</v>
      </c>
      <c r="E52" s="2">
        <v>21.091</v>
      </c>
    </row>
    <row r="53" ht="12.75" customHeight="1">
      <c r="D53" s="7"/>
    </row>
    <row r="54" spans="1:5" ht="12" customHeight="1">
      <c r="A54" s="1" t="s">
        <v>23</v>
      </c>
      <c r="D54" s="10">
        <f>SUM(D55:D58)</f>
        <v>11448.269999999999</v>
      </c>
      <c r="E54" s="10">
        <f>SUM(E55:E58)</f>
        <v>1489.21875</v>
      </c>
    </row>
    <row r="55" spans="1:5" ht="12" customHeight="1">
      <c r="A55" s="1"/>
      <c r="B55" s="3" t="s">
        <v>10</v>
      </c>
      <c r="D55" s="9">
        <f>8558.31+1351.76*1.92</f>
        <v>11153.689199999999</v>
      </c>
      <c r="E55" s="9">
        <v>1351.76</v>
      </c>
    </row>
    <row r="56" spans="1:7" ht="12" customHeight="1">
      <c r="A56" s="1"/>
      <c r="B56" s="3" t="s">
        <v>28</v>
      </c>
      <c r="D56" s="2">
        <f>E56*1.92+30.66</f>
        <v>242.2248</v>
      </c>
      <c r="E56" s="9">
        <v>110.19</v>
      </c>
      <c r="G56" s="7"/>
    </row>
    <row r="57" spans="1:5" ht="12" customHeight="1">
      <c r="A57" s="1"/>
      <c r="B57" s="3" t="s">
        <v>385</v>
      </c>
      <c r="D57" s="7">
        <v>7.14</v>
      </c>
      <c r="E57" s="9">
        <f>D57/1.92</f>
        <v>3.71875</v>
      </c>
    </row>
    <row r="58" spans="1:5" ht="12" customHeight="1">
      <c r="A58" s="1"/>
      <c r="B58" s="3" t="s">
        <v>209</v>
      </c>
      <c r="D58" s="2">
        <f>E58*1.92</f>
        <v>45.216</v>
      </c>
      <c r="E58" s="9">
        <v>23.55</v>
      </c>
    </row>
    <row r="59" spans="1:8" s="55" customFormat="1" ht="12" customHeight="1">
      <c r="A59" s="52" t="s">
        <v>334</v>
      </c>
      <c r="B59" s="41" t="s">
        <v>335</v>
      </c>
      <c r="C59" s="53"/>
      <c r="D59" s="66"/>
      <c r="E59" s="66" t="s">
        <v>300</v>
      </c>
      <c r="G59"/>
      <c r="H59"/>
    </row>
    <row r="60" spans="1:8" s="13" customFormat="1" ht="14.25" customHeight="1">
      <c r="A60" s="73" t="s">
        <v>441</v>
      </c>
      <c r="B60" s="73"/>
      <c r="C60" s="73"/>
      <c r="D60" s="73"/>
      <c r="E60" s="73"/>
      <c r="G60"/>
      <c r="H60"/>
    </row>
    <row r="61" spans="1:8" s="13" customFormat="1" ht="12" customHeight="1">
      <c r="A61" s="73" t="s">
        <v>378</v>
      </c>
      <c r="B61" s="73"/>
      <c r="C61" s="73"/>
      <c r="D61" s="73"/>
      <c r="E61" s="73"/>
      <c r="G61"/>
      <c r="H61"/>
    </row>
    <row r="62" spans="1:7" ht="12" customHeight="1">
      <c r="A62" s="59"/>
      <c r="B62" s="60"/>
      <c r="C62" s="60"/>
      <c r="D62" s="61" t="s">
        <v>0</v>
      </c>
      <c r="E62" s="62" t="s">
        <v>1</v>
      </c>
      <c r="G62" s="29"/>
    </row>
    <row r="63" spans="1:7" ht="12" customHeight="1">
      <c r="A63" s="63" t="s">
        <v>142</v>
      </c>
      <c r="B63" s="64" t="s">
        <v>2</v>
      </c>
      <c r="C63" s="64"/>
      <c r="D63" s="61" t="s">
        <v>3</v>
      </c>
      <c r="E63" s="62" t="s">
        <v>131</v>
      </c>
      <c r="G63" s="29"/>
    </row>
    <row r="64" spans="1:7" ht="12" customHeight="1">
      <c r="A64" s="63"/>
      <c r="B64" s="64"/>
      <c r="C64" s="64"/>
      <c r="D64" s="61" t="s">
        <v>342</v>
      </c>
      <c r="E64" s="62" t="s">
        <v>342</v>
      </c>
      <c r="G64" s="29"/>
    </row>
    <row r="65" spans="1:6" ht="12" customHeight="1">
      <c r="A65" s="1" t="s">
        <v>386</v>
      </c>
      <c r="D65" s="10">
        <f>SUM(D66)</f>
        <v>1739.42</v>
      </c>
      <c r="E65" s="10">
        <f>SUM(E66)</f>
        <v>0</v>
      </c>
      <c r="F65" s="29"/>
    </row>
    <row r="66" spans="1:5" ht="12" customHeight="1">
      <c r="A66" s="1"/>
      <c r="B66" s="3" t="s">
        <v>10</v>
      </c>
      <c r="D66" s="9">
        <v>1739.42</v>
      </c>
      <c r="E66" s="9"/>
    </row>
    <row r="67" spans="1:5" ht="12" customHeight="1">
      <c r="A67" s="1"/>
      <c r="D67" s="9"/>
      <c r="E67" s="9"/>
    </row>
    <row r="68" spans="1:5" ht="12" customHeight="1">
      <c r="A68" s="1" t="s">
        <v>24</v>
      </c>
      <c r="D68" s="10">
        <f>SUM(D69:D78)</f>
        <v>14565.6476</v>
      </c>
      <c r="E68" s="10">
        <f>SUM(E69:E78)</f>
        <v>3076.5299999999997</v>
      </c>
    </row>
    <row r="69" spans="2:5" ht="12" customHeight="1">
      <c r="B69" s="3" t="s">
        <v>196</v>
      </c>
      <c r="D69" s="7">
        <v>56.5632</v>
      </c>
      <c r="E69" s="7">
        <v>29.46</v>
      </c>
    </row>
    <row r="70" spans="2:5" ht="12" customHeight="1">
      <c r="B70" s="3" t="s">
        <v>10</v>
      </c>
      <c r="D70" s="7">
        <v>8297.716</v>
      </c>
      <c r="E70" s="7">
        <v>860.8</v>
      </c>
    </row>
    <row r="71" spans="2:5" ht="12" customHeight="1">
      <c r="B71" s="5" t="s">
        <v>231</v>
      </c>
      <c r="C71" s="5"/>
      <c r="D71" s="7">
        <v>27.13</v>
      </c>
      <c r="E71" s="6"/>
    </row>
    <row r="72" spans="2:5" ht="12" customHeight="1">
      <c r="B72" s="3" t="s">
        <v>235</v>
      </c>
      <c r="D72" s="7">
        <v>42.9888</v>
      </c>
      <c r="E72" s="7">
        <v>22.39</v>
      </c>
    </row>
    <row r="73" spans="2:5" ht="12" customHeight="1">
      <c r="B73" s="3" t="s">
        <v>330</v>
      </c>
      <c r="D73" s="7">
        <v>291.3024</v>
      </c>
      <c r="E73" s="6">
        <v>151.72</v>
      </c>
    </row>
    <row r="74" spans="2:7" ht="12" customHeight="1">
      <c r="B74" s="3" t="s">
        <v>387</v>
      </c>
      <c r="D74" s="7">
        <v>83.5776</v>
      </c>
      <c r="E74" s="7">
        <v>43.53</v>
      </c>
      <c r="G74" s="29"/>
    </row>
    <row r="75" spans="2:5" ht="12" customHeight="1">
      <c r="B75" s="5" t="s">
        <v>28</v>
      </c>
      <c r="C75" s="5"/>
      <c r="D75" s="7">
        <v>4479.4112000000005</v>
      </c>
      <c r="E75" s="6">
        <v>1321.36</v>
      </c>
    </row>
    <row r="76" spans="2:5" ht="12" customHeight="1">
      <c r="B76" s="5" t="s">
        <v>260</v>
      </c>
      <c r="C76" s="5"/>
      <c r="D76" s="7">
        <v>47.712</v>
      </c>
      <c r="E76" s="6">
        <v>24.85</v>
      </c>
    </row>
    <row r="77" spans="2:5" ht="12" customHeight="1">
      <c r="B77" s="3" t="s">
        <v>19</v>
      </c>
      <c r="D77" s="7">
        <v>1012.0128</v>
      </c>
      <c r="E77" s="7">
        <v>527.09</v>
      </c>
    </row>
    <row r="78" spans="1:5" s="24" customFormat="1" ht="12" customHeight="1">
      <c r="A78" s="16"/>
      <c r="B78" s="5" t="s">
        <v>209</v>
      </c>
      <c r="C78" s="5"/>
      <c r="D78" s="7">
        <v>227.23359999999997</v>
      </c>
      <c r="E78" s="6">
        <v>95.33</v>
      </c>
    </row>
    <row r="79" ht="12" customHeight="1">
      <c r="D79" s="9"/>
    </row>
    <row r="80" spans="1:5" ht="12" customHeight="1">
      <c r="A80" s="1" t="s">
        <v>29</v>
      </c>
      <c r="D80" s="11">
        <f>SUM(D81:D131)</f>
        <v>40702.774480000015</v>
      </c>
      <c r="E80" s="11">
        <f>SUM(E81:E131)</f>
        <v>7161.718999999997</v>
      </c>
    </row>
    <row r="81" spans="2:7" ht="12" customHeight="1">
      <c r="B81" s="3" t="s">
        <v>91</v>
      </c>
      <c r="D81" s="7">
        <v>394.95552</v>
      </c>
      <c r="E81" s="7">
        <v>205.706</v>
      </c>
      <c r="G81" s="29"/>
    </row>
    <row r="82" spans="2:7" ht="12" customHeight="1">
      <c r="B82" s="3" t="s">
        <v>301</v>
      </c>
      <c r="D82" s="7">
        <v>88.20479999999999</v>
      </c>
      <c r="E82" s="7">
        <v>45.94</v>
      </c>
      <c r="G82" s="29"/>
    </row>
    <row r="83" spans="2:5" ht="12" customHeight="1">
      <c r="B83" s="3" t="s">
        <v>302</v>
      </c>
      <c r="D83" s="7">
        <v>43.1616</v>
      </c>
      <c r="E83" s="7">
        <v>22.48</v>
      </c>
    </row>
    <row r="84" spans="2:5" ht="12" customHeight="1">
      <c r="B84" s="3" t="s">
        <v>31</v>
      </c>
      <c r="D84" s="7">
        <v>1103.7312</v>
      </c>
      <c r="E84" s="7">
        <v>574.86</v>
      </c>
    </row>
    <row r="85" spans="2:5" ht="12" customHeight="1">
      <c r="B85" s="3" t="s">
        <v>388</v>
      </c>
      <c r="D85" s="7">
        <v>61.10784</v>
      </c>
      <c r="E85" s="7">
        <v>31.827</v>
      </c>
    </row>
    <row r="86" spans="2:7" ht="12" customHeight="1">
      <c r="B86" s="3" t="s">
        <v>389</v>
      </c>
      <c r="D86" s="7">
        <v>102.8352</v>
      </c>
      <c r="E86" s="7">
        <v>53.56</v>
      </c>
      <c r="G86" s="29"/>
    </row>
    <row r="87" spans="2:5" ht="12" customHeight="1">
      <c r="B87" s="3" t="s">
        <v>35</v>
      </c>
      <c r="D87" s="7">
        <v>45.7344</v>
      </c>
      <c r="E87" s="7">
        <v>23.82</v>
      </c>
    </row>
    <row r="88" spans="2:5" ht="12" customHeight="1">
      <c r="B88" s="16" t="s">
        <v>6</v>
      </c>
      <c r="C88" s="16"/>
      <c r="D88" s="7">
        <v>419.5968</v>
      </c>
      <c r="E88" s="17">
        <v>218.54</v>
      </c>
    </row>
    <row r="89" spans="2:5" ht="12" customHeight="1">
      <c r="B89" s="3" t="s">
        <v>390</v>
      </c>
      <c r="D89" s="7">
        <v>47.193599999999996</v>
      </c>
      <c r="E89" s="7">
        <v>24.58</v>
      </c>
    </row>
    <row r="90" spans="2:5" ht="12" customHeight="1">
      <c r="B90" s="3" t="s">
        <v>36</v>
      </c>
      <c r="D90" s="7">
        <v>111.4176</v>
      </c>
      <c r="E90" s="7">
        <v>58.03</v>
      </c>
    </row>
    <row r="91" spans="2:5" ht="12" customHeight="1">
      <c r="B91" s="3" t="s">
        <v>391</v>
      </c>
      <c r="D91" s="7">
        <v>91.0464</v>
      </c>
      <c r="E91" s="7">
        <v>47.42</v>
      </c>
    </row>
    <row r="92" spans="2:7" ht="12" customHeight="1">
      <c r="B92" s="3" t="s">
        <v>195</v>
      </c>
      <c r="D92" s="7">
        <v>42.6624</v>
      </c>
      <c r="E92" s="7">
        <v>22.22</v>
      </c>
      <c r="G92" s="29"/>
    </row>
    <row r="93" spans="1:8" s="24" customFormat="1" ht="12" customHeight="1">
      <c r="A93" s="16"/>
      <c r="B93" s="3" t="s">
        <v>38</v>
      </c>
      <c r="C93" s="3"/>
      <c r="D93" s="7">
        <v>519.1296</v>
      </c>
      <c r="E93" s="7">
        <v>270.38</v>
      </c>
      <c r="G93" s="29"/>
      <c r="H93"/>
    </row>
    <row r="94" spans="2:7" ht="12" customHeight="1">
      <c r="B94" s="3" t="s">
        <v>10</v>
      </c>
      <c r="D94" s="7">
        <v>30102.001360000002</v>
      </c>
      <c r="E94" s="7">
        <v>1640.483</v>
      </c>
      <c r="G94" s="29"/>
    </row>
    <row r="95" spans="2:7" ht="12" customHeight="1">
      <c r="B95" s="3" t="s">
        <v>392</v>
      </c>
      <c r="D95" s="7">
        <v>133.2672</v>
      </c>
      <c r="E95" s="7">
        <v>69.41</v>
      </c>
      <c r="G95" s="29"/>
    </row>
    <row r="96" spans="2:5" ht="12" customHeight="1">
      <c r="B96" s="3" t="s">
        <v>227</v>
      </c>
      <c r="D96" s="7">
        <v>103.4112</v>
      </c>
      <c r="E96" s="7">
        <v>53.86</v>
      </c>
    </row>
    <row r="97" spans="2:5" ht="12" customHeight="1">
      <c r="B97" s="3" t="s">
        <v>41</v>
      </c>
      <c r="D97" s="7">
        <v>140.9856</v>
      </c>
      <c r="E97" s="7">
        <v>73.43</v>
      </c>
    </row>
    <row r="98" spans="2:5" ht="12" customHeight="1">
      <c r="B98" s="3" t="s">
        <v>304</v>
      </c>
      <c r="D98" s="7">
        <v>344.40959999999995</v>
      </c>
      <c r="E98" s="7">
        <v>179.38</v>
      </c>
    </row>
    <row r="99" spans="2:7" ht="12" customHeight="1">
      <c r="B99" s="3" t="s">
        <v>349</v>
      </c>
      <c r="D99" s="7">
        <v>155.92319999999998</v>
      </c>
      <c r="E99" s="7">
        <v>81.21</v>
      </c>
      <c r="G99" s="29"/>
    </row>
    <row r="100" spans="2:7" ht="12" customHeight="1">
      <c r="B100" s="3" t="s">
        <v>43</v>
      </c>
      <c r="D100" s="7">
        <v>146.976</v>
      </c>
      <c r="E100" s="7">
        <v>76.55</v>
      </c>
      <c r="G100" s="29"/>
    </row>
    <row r="101" spans="2:7" ht="12" customHeight="1">
      <c r="B101" s="3" t="s">
        <v>44</v>
      </c>
      <c r="D101" s="7">
        <v>79.4688</v>
      </c>
      <c r="E101" s="7">
        <v>41.39</v>
      </c>
      <c r="G101" s="29"/>
    </row>
    <row r="102" spans="2:7" ht="12" customHeight="1">
      <c r="B102" s="3" t="s">
        <v>13</v>
      </c>
      <c r="D102" s="7">
        <v>111.36</v>
      </c>
      <c r="E102" s="7">
        <v>58</v>
      </c>
      <c r="G102" s="29"/>
    </row>
    <row r="103" spans="2:7" ht="12" customHeight="1">
      <c r="B103" s="3" t="s">
        <v>47</v>
      </c>
      <c r="D103" s="7">
        <v>980.8896</v>
      </c>
      <c r="E103" s="7">
        <v>510.88</v>
      </c>
      <c r="G103" s="29"/>
    </row>
    <row r="104" spans="2:7" ht="12" customHeight="1">
      <c r="B104" s="3" t="s">
        <v>393</v>
      </c>
      <c r="D104" s="7">
        <v>82.7328</v>
      </c>
      <c r="E104" s="7">
        <v>43.09</v>
      </c>
      <c r="G104" s="29"/>
    </row>
    <row r="105" spans="2:7" ht="12" customHeight="1">
      <c r="B105" s="3" t="s">
        <v>93</v>
      </c>
      <c r="D105" s="7">
        <v>353.0304</v>
      </c>
      <c r="E105" s="7">
        <v>183.87</v>
      </c>
      <c r="G105" s="29"/>
    </row>
    <row r="106" spans="2:7" ht="12" customHeight="1">
      <c r="B106" s="3" t="s">
        <v>138</v>
      </c>
      <c r="D106" s="7">
        <v>40.2432</v>
      </c>
      <c r="E106" s="7">
        <v>20.96</v>
      </c>
      <c r="G106" s="29"/>
    </row>
    <row r="107" spans="2:7" ht="12" customHeight="1">
      <c r="B107" s="3" t="s">
        <v>394</v>
      </c>
      <c r="D107" s="7">
        <v>265.728</v>
      </c>
      <c r="E107" s="7">
        <v>138.4</v>
      </c>
      <c r="G107" s="29"/>
    </row>
    <row r="108" spans="2:7" ht="12" customHeight="1">
      <c r="B108" s="3" t="s">
        <v>306</v>
      </c>
      <c r="D108" s="7">
        <v>74.99712</v>
      </c>
      <c r="E108" s="7">
        <v>39.061</v>
      </c>
      <c r="G108" s="29"/>
    </row>
    <row r="109" spans="2:5" ht="12" customHeight="1">
      <c r="B109" s="3" t="s">
        <v>237</v>
      </c>
      <c r="D109" s="7">
        <v>93.4656</v>
      </c>
      <c r="E109" s="7">
        <v>48.68</v>
      </c>
    </row>
    <row r="110" spans="2:7" ht="12" customHeight="1">
      <c r="B110" s="3" t="s">
        <v>51</v>
      </c>
      <c r="D110" s="7">
        <v>73.728</v>
      </c>
      <c r="E110" s="7">
        <v>38.4</v>
      </c>
      <c r="G110" s="29"/>
    </row>
    <row r="111" spans="2:5" ht="12" customHeight="1">
      <c r="B111" s="3" t="s">
        <v>52</v>
      </c>
      <c r="D111" s="7">
        <v>276.6336</v>
      </c>
      <c r="E111" s="7">
        <v>144.08</v>
      </c>
    </row>
    <row r="112" spans="2:5" ht="12" customHeight="1">
      <c r="B112" s="3" t="s">
        <v>54</v>
      </c>
      <c r="D112" s="7">
        <v>82.11840000000001</v>
      </c>
      <c r="E112" s="7">
        <v>42.77</v>
      </c>
    </row>
    <row r="113" spans="2:5" ht="12" customHeight="1">
      <c r="B113" s="3" t="s">
        <v>19</v>
      </c>
      <c r="D113" s="7">
        <v>175.46687999999997</v>
      </c>
      <c r="E113" s="7">
        <v>91.389</v>
      </c>
    </row>
    <row r="114" spans="2:5" ht="12" customHeight="1">
      <c r="B114" s="3" t="s">
        <v>94</v>
      </c>
      <c r="D114" s="7">
        <v>814.8518399999999</v>
      </c>
      <c r="E114" s="7">
        <v>424.402</v>
      </c>
    </row>
    <row r="115" spans="2:5" ht="12" customHeight="1">
      <c r="B115" s="3" t="s">
        <v>229</v>
      </c>
      <c r="D115" s="7">
        <v>63.27936</v>
      </c>
      <c r="E115" s="7">
        <v>32.958</v>
      </c>
    </row>
    <row r="116" spans="2:7" ht="12" customHeight="1">
      <c r="B116" s="3" t="s">
        <v>56</v>
      </c>
      <c r="D116" s="7">
        <v>309.2544</v>
      </c>
      <c r="E116" s="7">
        <v>161.07</v>
      </c>
      <c r="G116" s="29"/>
    </row>
    <row r="117" spans="2:5" ht="12" customHeight="1">
      <c r="B117" s="3" t="s">
        <v>78</v>
      </c>
      <c r="D117" s="7">
        <v>172.8576</v>
      </c>
      <c r="E117" s="7">
        <v>90.03</v>
      </c>
    </row>
    <row r="118" spans="1:8" s="55" customFormat="1" ht="12" customHeight="1">
      <c r="A118" s="52" t="s">
        <v>334</v>
      </c>
      <c r="B118" s="41" t="s">
        <v>335</v>
      </c>
      <c r="C118" s="53"/>
      <c r="D118" s="66"/>
      <c r="E118" s="66" t="s">
        <v>300</v>
      </c>
      <c r="G118"/>
      <c r="H118"/>
    </row>
    <row r="119" spans="1:8" s="13" customFormat="1" ht="14.25" customHeight="1">
      <c r="A119" s="73" t="s">
        <v>441</v>
      </c>
      <c r="B119" s="73"/>
      <c r="C119" s="73"/>
      <c r="D119" s="73"/>
      <c r="E119" s="73"/>
      <c r="G119"/>
      <c r="H119"/>
    </row>
    <row r="120" spans="1:8" s="13" customFormat="1" ht="12" customHeight="1">
      <c r="A120" s="73" t="s">
        <v>378</v>
      </c>
      <c r="B120" s="73"/>
      <c r="C120" s="73"/>
      <c r="D120" s="73"/>
      <c r="E120" s="73"/>
      <c r="G120"/>
      <c r="H120"/>
    </row>
    <row r="121" spans="1:7" ht="12" customHeight="1">
      <c r="A121" s="59"/>
      <c r="B121" s="60"/>
      <c r="C121" s="60"/>
      <c r="D121" s="61" t="s">
        <v>0</v>
      </c>
      <c r="E121" s="62" t="s">
        <v>1</v>
      </c>
      <c r="G121" s="29"/>
    </row>
    <row r="122" spans="1:7" ht="12" customHeight="1">
      <c r="A122" s="63" t="s">
        <v>142</v>
      </c>
      <c r="B122" s="64" t="s">
        <v>2</v>
      </c>
      <c r="C122" s="64"/>
      <c r="D122" s="61" t="s">
        <v>3</v>
      </c>
      <c r="E122" s="62" t="s">
        <v>131</v>
      </c>
      <c r="G122" s="29"/>
    </row>
    <row r="123" spans="1:7" ht="12" customHeight="1">
      <c r="A123" s="63"/>
      <c r="B123" s="64"/>
      <c r="C123" s="64"/>
      <c r="D123" s="61" t="s">
        <v>342</v>
      </c>
      <c r="E123" s="62" t="s">
        <v>342</v>
      </c>
      <c r="G123" s="29"/>
    </row>
    <row r="124" spans="2:5" ht="12" customHeight="1">
      <c r="B124" s="3" t="s">
        <v>152</v>
      </c>
      <c r="D124" s="7">
        <v>54.7968</v>
      </c>
      <c r="E124" s="7">
        <v>28.54</v>
      </c>
    </row>
    <row r="125" spans="2:5" ht="12" customHeight="1">
      <c r="B125" s="3" t="s">
        <v>310</v>
      </c>
      <c r="D125" s="7">
        <v>370.95936</v>
      </c>
      <c r="E125" s="7">
        <v>193.208</v>
      </c>
    </row>
    <row r="126" spans="2:5" ht="12" customHeight="1">
      <c r="B126" s="3" t="s">
        <v>21</v>
      </c>
      <c r="D126" s="7">
        <v>951.5712</v>
      </c>
      <c r="E126" s="7">
        <v>495.61</v>
      </c>
    </row>
    <row r="127" spans="2:7" ht="12" customHeight="1">
      <c r="B127" s="3" t="s">
        <v>364</v>
      </c>
      <c r="D127" s="7">
        <v>281.24159999999995</v>
      </c>
      <c r="E127" s="7">
        <v>146.48</v>
      </c>
      <c r="G127" s="29"/>
    </row>
    <row r="128" spans="2:5" ht="12" customHeight="1">
      <c r="B128" s="3" t="s">
        <v>395</v>
      </c>
      <c r="D128" s="7">
        <v>170.304</v>
      </c>
      <c r="E128" s="7">
        <v>88.7</v>
      </c>
    </row>
    <row r="129" spans="2:5" ht="12" customHeight="1">
      <c r="B129" s="3" t="s">
        <v>269</v>
      </c>
      <c r="D129" s="7">
        <v>39.80544</v>
      </c>
      <c r="E129" s="7">
        <v>20.732</v>
      </c>
    </row>
    <row r="130" spans="2:5" ht="12" customHeight="1">
      <c r="B130" s="3" t="s">
        <v>396</v>
      </c>
      <c r="D130" s="7">
        <v>69.6</v>
      </c>
      <c r="E130" s="7">
        <v>36.25</v>
      </c>
    </row>
    <row r="131" spans="2:5" ht="12" customHeight="1">
      <c r="B131" s="3" t="s">
        <v>209</v>
      </c>
      <c r="D131" s="7">
        <v>516.63936</v>
      </c>
      <c r="E131" s="7">
        <v>269.083</v>
      </c>
    </row>
    <row r="132" spans="4:5" ht="12" customHeight="1">
      <c r="D132" s="6"/>
      <c r="E132" s="7"/>
    </row>
    <row r="133" spans="1:5" ht="12" customHeight="1">
      <c r="A133" s="1" t="s">
        <v>270</v>
      </c>
      <c r="D133" s="11">
        <f>SUM(D134)</f>
        <v>4309.91</v>
      </c>
      <c r="E133" s="11">
        <f>SUM(E134)</f>
        <v>174.75</v>
      </c>
    </row>
    <row r="134" spans="2:5" ht="12" customHeight="1">
      <c r="B134" s="3" t="s">
        <v>10</v>
      </c>
      <c r="D134" s="6">
        <v>4309.91</v>
      </c>
      <c r="E134" s="7">
        <v>174.75</v>
      </c>
    </row>
    <row r="135" spans="1:5" ht="12" customHeight="1">
      <c r="A135" s="16"/>
      <c r="B135" s="16"/>
      <c r="C135" s="16"/>
      <c r="D135" s="18"/>
      <c r="E135" s="17"/>
    </row>
    <row r="136" spans="1:5" ht="12" customHeight="1">
      <c r="A136" s="1" t="s">
        <v>208</v>
      </c>
      <c r="D136" s="10">
        <f>SUM(D137:D186)</f>
        <v>84967.56679999999</v>
      </c>
      <c r="E136" s="10">
        <f>SUM(E137:E186)</f>
        <v>36834.74</v>
      </c>
    </row>
    <row r="137" spans="1:5" ht="12" customHeight="1">
      <c r="A137" s="1"/>
      <c r="B137" s="3" t="s">
        <v>58</v>
      </c>
      <c r="D137" s="2">
        <v>5057.25</v>
      </c>
      <c r="E137" s="2">
        <v>213.58</v>
      </c>
    </row>
    <row r="138" spans="1:7" ht="12" customHeight="1">
      <c r="A138" s="1"/>
      <c r="B138" s="3" t="s">
        <v>59</v>
      </c>
      <c r="D138" s="2">
        <v>2364.1</v>
      </c>
      <c r="E138" s="2">
        <v>722.14</v>
      </c>
      <c r="G138" s="29"/>
    </row>
    <row r="139" spans="1:5" ht="12" customHeight="1">
      <c r="A139" s="1"/>
      <c r="B139" s="3" t="s">
        <v>35</v>
      </c>
      <c r="D139" s="2">
        <v>543.09</v>
      </c>
      <c r="E139" s="2">
        <v>425.16</v>
      </c>
    </row>
    <row r="140" spans="1:5" ht="12" customHeight="1">
      <c r="A140" s="1"/>
      <c r="B140" s="3" t="s">
        <v>5</v>
      </c>
      <c r="D140" s="2">
        <v>5914.982399999999</v>
      </c>
      <c r="E140" s="2">
        <v>3080.72</v>
      </c>
    </row>
    <row r="141" spans="1:5" ht="12" customHeight="1">
      <c r="A141" s="1"/>
      <c r="B141" s="3" t="s">
        <v>345</v>
      </c>
      <c r="D141" s="2">
        <v>2011.07</v>
      </c>
      <c r="E141" s="2">
        <v>889.15</v>
      </c>
    </row>
    <row r="142" spans="1:5" ht="12" customHeight="1">
      <c r="A142" s="1"/>
      <c r="B142" s="3" t="s">
        <v>170</v>
      </c>
      <c r="D142" s="2">
        <v>41.0304</v>
      </c>
      <c r="E142" s="2">
        <v>21.37</v>
      </c>
    </row>
    <row r="143" spans="2:5" ht="12" customHeight="1">
      <c r="B143" s="3" t="s">
        <v>6</v>
      </c>
      <c r="D143" s="2">
        <v>9469.46</v>
      </c>
      <c r="E143" s="2">
        <v>4999.42</v>
      </c>
    </row>
    <row r="144" spans="2:5" ht="12" customHeight="1">
      <c r="B144" s="3" t="s">
        <v>351</v>
      </c>
      <c r="D144" s="2">
        <v>886.58</v>
      </c>
      <c r="E144" s="2">
        <v>403.13</v>
      </c>
    </row>
    <row r="145" spans="2:5" ht="12" customHeight="1">
      <c r="B145" s="3" t="s">
        <v>8</v>
      </c>
      <c r="D145" s="2">
        <v>705.05</v>
      </c>
      <c r="E145" s="2">
        <v>360.6</v>
      </c>
    </row>
    <row r="146" spans="2:5" ht="12" customHeight="1">
      <c r="B146" s="3" t="s">
        <v>185</v>
      </c>
      <c r="D146" s="2">
        <v>1994.8608</v>
      </c>
      <c r="E146" s="2">
        <v>1038.99</v>
      </c>
    </row>
    <row r="147" spans="2:5" ht="12" customHeight="1">
      <c r="B147" s="3" t="s">
        <v>37</v>
      </c>
      <c r="D147" s="2">
        <v>6586.63</v>
      </c>
      <c r="E147" s="2">
        <v>3486.36</v>
      </c>
    </row>
    <row r="148" spans="2:5" ht="12" customHeight="1">
      <c r="B148" s="3" t="s">
        <v>9</v>
      </c>
      <c r="D148" s="2">
        <v>5065.67</v>
      </c>
      <c r="E148" s="2">
        <v>2988.14</v>
      </c>
    </row>
    <row r="149" spans="2:5" ht="12" customHeight="1">
      <c r="B149" s="3" t="s">
        <v>40</v>
      </c>
      <c r="D149" s="2">
        <v>2387.84</v>
      </c>
      <c r="E149" s="2">
        <v>53.49</v>
      </c>
    </row>
    <row r="150" spans="2:5" ht="12" customHeight="1">
      <c r="B150" s="3" t="s">
        <v>10</v>
      </c>
      <c r="D150" s="2">
        <v>572.63</v>
      </c>
      <c r="E150" s="2">
        <v>200.81</v>
      </c>
    </row>
    <row r="151" spans="2:5" ht="12" customHeight="1">
      <c r="B151" s="3" t="s">
        <v>64</v>
      </c>
      <c r="D151" s="2">
        <v>67.7376</v>
      </c>
      <c r="E151" s="2">
        <v>35.28</v>
      </c>
    </row>
    <row r="152" spans="2:5" ht="12" customHeight="1">
      <c r="B152" s="3" t="s">
        <v>65</v>
      </c>
      <c r="D152" s="2">
        <v>717.9648</v>
      </c>
      <c r="E152" s="2">
        <v>373.94</v>
      </c>
    </row>
    <row r="153" spans="2:5" ht="12" customHeight="1">
      <c r="B153" s="3" t="s">
        <v>117</v>
      </c>
      <c r="D153" s="2">
        <v>132.27</v>
      </c>
      <c r="E153" s="2">
        <v>84.98</v>
      </c>
    </row>
    <row r="154" spans="2:5" ht="12" customHeight="1">
      <c r="B154" s="3" t="s">
        <v>41</v>
      </c>
      <c r="D154" s="2">
        <v>1615.5</v>
      </c>
      <c r="E154" s="2">
        <v>775.26</v>
      </c>
    </row>
    <row r="155" spans="2:5" ht="12" customHeight="1">
      <c r="B155" s="3" t="s">
        <v>42</v>
      </c>
      <c r="D155" s="2">
        <v>2227.26</v>
      </c>
      <c r="E155" s="2">
        <v>1400.97</v>
      </c>
    </row>
    <row r="156" spans="2:5" ht="12" customHeight="1">
      <c r="B156" s="3" t="s">
        <v>11</v>
      </c>
      <c r="D156" s="2">
        <v>1392.56</v>
      </c>
      <c r="E156" s="2">
        <v>472.45</v>
      </c>
    </row>
    <row r="157" spans="2:5" ht="12" customHeight="1">
      <c r="B157" s="3" t="s">
        <v>349</v>
      </c>
      <c r="D157" s="2">
        <v>239.6</v>
      </c>
      <c r="E157" s="2">
        <v>97.55</v>
      </c>
    </row>
    <row r="158" spans="2:5" ht="12" customHeight="1">
      <c r="B158" s="3" t="s">
        <v>119</v>
      </c>
      <c r="D158" s="2">
        <v>297.3</v>
      </c>
      <c r="E158" s="2">
        <v>151.28</v>
      </c>
    </row>
    <row r="159" spans="2:5" ht="12" customHeight="1">
      <c r="B159" s="3" t="s">
        <v>13</v>
      </c>
      <c r="D159" s="2">
        <v>11918.38</v>
      </c>
      <c r="E159" s="2">
        <v>106.78</v>
      </c>
    </row>
    <row r="160" spans="2:4" ht="12" customHeight="1">
      <c r="B160" s="3" t="s">
        <v>120</v>
      </c>
      <c r="D160" s="2">
        <v>141.04</v>
      </c>
    </row>
    <row r="161" spans="2:5" ht="12" customHeight="1">
      <c r="B161" s="3" t="s">
        <v>66</v>
      </c>
      <c r="D161" s="2">
        <v>513.34</v>
      </c>
      <c r="E161" s="2">
        <v>336.34</v>
      </c>
    </row>
    <row r="162" spans="2:5" ht="12" customHeight="1">
      <c r="B162" s="3" t="s">
        <v>46</v>
      </c>
      <c r="D162" s="2">
        <v>96</v>
      </c>
      <c r="E162" s="2">
        <v>27.15</v>
      </c>
    </row>
    <row r="163" spans="2:5" ht="12" customHeight="1">
      <c r="B163" s="3" t="s">
        <v>14</v>
      </c>
      <c r="D163" s="2">
        <v>2866.34</v>
      </c>
      <c r="E163" s="2">
        <v>1244.38</v>
      </c>
    </row>
    <row r="164" spans="2:5" ht="12" customHeight="1">
      <c r="B164" s="3" t="s">
        <v>138</v>
      </c>
      <c r="D164" s="2">
        <v>47</v>
      </c>
      <c r="E164" s="2">
        <v>34.34</v>
      </c>
    </row>
    <row r="165" spans="2:5" ht="12" customHeight="1">
      <c r="B165" s="3" t="s">
        <v>139</v>
      </c>
      <c r="D165" s="2">
        <v>153.13</v>
      </c>
      <c r="E165" s="2">
        <v>78.92</v>
      </c>
    </row>
    <row r="166" spans="2:5" ht="12" customHeight="1">
      <c r="B166" s="3" t="s">
        <v>122</v>
      </c>
      <c r="D166" s="2">
        <v>434.87</v>
      </c>
      <c r="E166" s="2">
        <v>279.18</v>
      </c>
    </row>
    <row r="167" spans="2:5" ht="12" customHeight="1">
      <c r="B167" s="3" t="s">
        <v>52</v>
      </c>
      <c r="D167" s="2">
        <v>3501.47</v>
      </c>
      <c r="E167" s="2">
        <v>1635.07</v>
      </c>
    </row>
    <row r="168" spans="2:5" ht="12" customHeight="1">
      <c r="B168" s="3" t="s">
        <v>67</v>
      </c>
      <c r="D168" s="2">
        <v>768.27</v>
      </c>
      <c r="E168" s="2">
        <v>158.91</v>
      </c>
    </row>
    <row r="169" spans="2:5" ht="12" customHeight="1">
      <c r="B169" s="3" t="s">
        <v>151</v>
      </c>
      <c r="D169" s="2">
        <v>137.94</v>
      </c>
      <c r="E169" s="2">
        <v>63.04</v>
      </c>
    </row>
    <row r="170" spans="2:5" ht="12" customHeight="1">
      <c r="B170" s="3" t="s">
        <v>53</v>
      </c>
      <c r="D170" s="2">
        <v>2493.09</v>
      </c>
      <c r="E170" s="2">
        <v>1281.08</v>
      </c>
    </row>
    <row r="171" spans="2:5" ht="12" customHeight="1">
      <c r="B171" s="3" t="s">
        <v>54</v>
      </c>
      <c r="D171" s="2">
        <v>160.4928</v>
      </c>
      <c r="E171" s="2">
        <v>83.59</v>
      </c>
    </row>
    <row r="172" spans="2:5" ht="12" customHeight="1">
      <c r="B172" s="3" t="s">
        <v>55</v>
      </c>
      <c r="D172" s="2">
        <v>444.4</v>
      </c>
      <c r="E172" s="2">
        <v>268.46</v>
      </c>
    </row>
    <row r="173" spans="2:5" ht="12" customHeight="1">
      <c r="B173" s="3" t="s">
        <v>57</v>
      </c>
      <c r="D173" s="2">
        <v>4948.23</v>
      </c>
      <c r="E173" s="2">
        <v>1795.32</v>
      </c>
    </row>
    <row r="174" spans="2:5" ht="12" customHeight="1">
      <c r="B174" s="3" t="s">
        <v>152</v>
      </c>
      <c r="D174" s="2">
        <v>427.99</v>
      </c>
      <c r="E174" s="2">
        <v>46.56</v>
      </c>
    </row>
    <row r="175" spans="2:5" ht="12" customHeight="1">
      <c r="B175" s="3" t="s">
        <v>230</v>
      </c>
      <c r="D175" s="2">
        <v>90</v>
      </c>
      <c r="E175" s="2">
        <v>23.15</v>
      </c>
    </row>
    <row r="176" spans="2:5" ht="12" customHeight="1">
      <c r="B176" s="3" t="s">
        <v>21</v>
      </c>
      <c r="D176" s="2">
        <v>4025.13</v>
      </c>
      <c r="E176" s="2">
        <v>5970.45</v>
      </c>
    </row>
    <row r="177" spans="1:8" s="55" customFormat="1" ht="12" customHeight="1">
      <c r="A177" s="52" t="s">
        <v>334</v>
      </c>
      <c r="B177" s="41" t="s">
        <v>335</v>
      </c>
      <c r="C177" s="53"/>
      <c r="D177" s="66"/>
      <c r="E177" s="66" t="s">
        <v>300</v>
      </c>
      <c r="G177"/>
      <c r="H177"/>
    </row>
    <row r="178" spans="1:8" s="13" customFormat="1" ht="14.25" customHeight="1">
      <c r="A178" s="73" t="s">
        <v>441</v>
      </c>
      <c r="B178" s="73"/>
      <c r="C178" s="73"/>
      <c r="D178" s="73"/>
      <c r="E178" s="73"/>
      <c r="G178"/>
      <c r="H178"/>
    </row>
    <row r="179" spans="1:8" s="13" customFormat="1" ht="12" customHeight="1">
      <c r="A179" s="73" t="s">
        <v>378</v>
      </c>
      <c r="B179" s="73"/>
      <c r="C179" s="73"/>
      <c r="D179" s="73"/>
      <c r="E179" s="73"/>
      <c r="G179"/>
      <c r="H179"/>
    </row>
    <row r="180" spans="1:7" ht="12" customHeight="1">
      <c r="A180" s="59"/>
      <c r="B180" s="60"/>
      <c r="C180" s="60"/>
      <c r="D180" s="61" t="s">
        <v>0</v>
      </c>
      <c r="E180" s="62" t="s">
        <v>1</v>
      </c>
      <c r="G180" s="29"/>
    </row>
    <row r="181" spans="1:7" ht="12" customHeight="1">
      <c r="A181" s="63" t="s">
        <v>142</v>
      </c>
      <c r="B181" s="64" t="s">
        <v>2</v>
      </c>
      <c r="C181" s="64"/>
      <c r="D181" s="61" t="s">
        <v>3</v>
      </c>
      <c r="E181" s="62" t="s">
        <v>131</v>
      </c>
      <c r="G181" s="29"/>
    </row>
    <row r="182" spans="1:7" ht="12" customHeight="1">
      <c r="A182" s="63"/>
      <c r="B182" s="64"/>
      <c r="C182" s="64"/>
      <c r="D182" s="61" t="s">
        <v>342</v>
      </c>
      <c r="E182" s="62" t="s">
        <v>342</v>
      </c>
      <c r="G182" s="29"/>
    </row>
    <row r="183" spans="2:5" ht="12" customHeight="1">
      <c r="B183" s="3" t="s">
        <v>68</v>
      </c>
      <c r="D183" s="2">
        <v>889.3</v>
      </c>
      <c r="E183" s="2">
        <v>538.6</v>
      </c>
    </row>
    <row r="184" spans="2:5" ht="12" customHeight="1">
      <c r="B184" s="3" t="s">
        <v>128</v>
      </c>
      <c r="D184" s="2">
        <v>525.66</v>
      </c>
      <c r="E184" s="2">
        <v>187.31</v>
      </c>
    </row>
    <row r="185" spans="2:5" ht="12" customHeight="1">
      <c r="B185" s="3" t="s">
        <v>78</v>
      </c>
      <c r="D185" s="2">
        <v>71.32799999999999</v>
      </c>
      <c r="E185" s="2">
        <v>37.15</v>
      </c>
    </row>
    <row r="186" spans="2:5" ht="12" customHeight="1">
      <c r="B186" s="3" t="s">
        <v>209</v>
      </c>
      <c r="D186" s="2">
        <v>23.73</v>
      </c>
      <c r="E186" s="2">
        <v>364.19</v>
      </c>
    </row>
    <row r="188" spans="1:5" ht="12" customHeight="1">
      <c r="A188" s="1" t="s">
        <v>397</v>
      </c>
      <c r="D188" s="4">
        <f>SUM(D189:D190)</f>
        <v>65.472</v>
      </c>
      <c r="E188" s="4">
        <f>SUM(E189:E190)</f>
        <v>2.85</v>
      </c>
    </row>
    <row r="189" spans="1:5" ht="12" customHeight="1">
      <c r="A189" s="1"/>
      <c r="B189" s="3" t="s">
        <v>331</v>
      </c>
      <c r="D189" s="7">
        <v>5.4719999999999995</v>
      </c>
      <c r="E189" s="7">
        <v>2.85</v>
      </c>
    </row>
    <row r="190" spans="1:5" ht="12" customHeight="1">
      <c r="A190" s="1"/>
      <c r="B190" s="3" t="s">
        <v>384</v>
      </c>
      <c r="D190" s="7">
        <v>60</v>
      </c>
      <c r="E190" s="7"/>
    </row>
    <row r="191" spans="4:5" ht="12" customHeight="1">
      <c r="D191" s="6"/>
      <c r="E191" s="7"/>
    </row>
    <row r="192" spans="1:5" ht="12" customHeight="1">
      <c r="A192" s="1" t="s">
        <v>248</v>
      </c>
      <c r="D192" s="4">
        <f>SUM(D193:D277)</f>
        <v>194955.04533251486</v>
      </c>
      <c r="E192" s="4">
        <f>SUM(E193:E277)</f>
        <v>83715.0016325901</v>
      </c>
    </row>
    <row r="193" spans="1:9" ht="12" customHeight="1">
      <c r="A193" s="1"/>
      <c r="B193" s="3" t="s">
        <v>32</v>
      </c>
      <c r="D193" s="2">
        <v>1042.0032</v>
      </c>
      <c r="E193" s="2">
        <v>542.71</v>
      </c>
      <c r="I193" s="29"/>
    </row>
    <row r="194" spans="1:9" ht="12" customHeight="1">
      <c r="A194" s="1"/>
      <c r="B194" s="3" t="s">
        <v>398</v>
      </c>
      <c r="D194" s="2">
        <v>54.4704</v>
      </c>
      <c r="E194" s="2">
        <v>28.37</v>
      </c>
      <c r="I194" s="29"/>
    </row>
    <row r="195" spans="1:9" ht="12" customHeight="1">
      <c r="A195" s="1"/>
      <c r="B195" s="3" t="s">
        <v>113</v>
      </c>
      <c r="D195" s="2">
        <v>239.49696</v>
      </c>
      <c r="E195" s="2">
        <v>124.738</v>
      </c>
      <c r="I195" s="29"/>
    </row>
    <row r="196" spans="1:9" ht="12" customHeight="1">
      <c r="A196" s="1"/>
      <c r="B196" s="3" t="s">
        <v>399</v>
      </c>
      <c r="D196" s="2">
        <v>97.1808</v>
      </c>
      <c r="E196" s="2">
        <v>50.615</v>
      </c>
      <c r="I196" s="29"/>
    </row>
    <row r="197" spans="1:9" ht="12" customHeight="1">
      <c r="A197" s="1"/>
      <c r="B197" s="3" t="s">
        <v>70</v>
      </c>
      <c r="D197" s="2">
        <v>614.1849600000002</v>
      </c>
      <c r="E197" s="2">
        <v>319.8880000000001</v>
      </c>
      <c r="I197" s="29"/>
    </row>
    <row r="198" spans="1:9" ht="12" customHeight="1">
      <c r="A198" s="1"/>
      <c r="B198" s="3" t="s">
        <v>96</v>
      </c>
      <c r="D198" s="2">
        <v>1903.41072</v>
      </c>
      <c r="E198" s="2">
        <v>986.1410000000001</v>
      </c>
      <c r="I198" s="29"/>
    </row>
    <row r="199" spans="1:9" ht="12" customHeight="1">
      <c r="A199" s="1"/>
      <c r="B199" s="3" t="s">
        <v>60</v>
      </c>
      <c r="D199" s="2">
        <v>1182.88128</v>
      </c>
      <c r="E199" s="2">
        <v>616.0840000000001</v>
      </c>
      <c r="I199" s="29"/>
    </row>
    <row r="200" spans="1:5" ht="12" customHeight="1">
      <c r="A200" s="1"/>
      <c r="B200" s="3" t="s">
        <v>168</v>
      </c>
      <c r="D200" s="2">
        <v>74.15039999999999</v>
      </c>
      <c r="E200" s="2">
        <v>38.62</v>
      </c>
    </row>
    <row r="201" spans="1:5" ht="12" customHeight="1">
      <c r="A201" s="1"/>
      <c r="B201" s="3" t="s">
        <v>35</v>
      </c>
      <c r="D201" s="2">
        <v>1429.4892800000002</v>
      </c>
      <c r="E201" s="2">
        <v>741.3590000000002</v>
      </c>
    </row>
    <row r="202" spans="1:5" s="24" customFormat="1" ht="12" customHeight="1">
      <c r="A202" s="25"/>
      <c r="B202" s="3" t="s">
        <v>5</v>
      </c>
      <c r="C202" s="16"/>
      <c r="D202" s="2">
        <v>192.87551999999997</v>
      </c>
      <c r="E202" s="2">
        <v>100.45599999999999</v>
      </c>
    </row>
    <row r="203" spans="1:5" s="24" customFormat="1" ht="12" customHeight="1">
      <c r="A203" s="25"/>
      <c r="B203" s="3" t="s">
        <v>114</v>
      </c>
      <c r="C203" s="16"/>
      <c r="D203" s="2">
        <v>95.46048</v>
      </c>
      <c r="E203" s="2">
        <v>49.719</v>
      </c>
    </row>
    <row r="204" spans="1:5" ht="12" customHeight="1">
      <c r="A204" s="1"/>
      <c r="B204" s="3" t="s">
        <v>6</v>
      </c>
      <c r="D204" s="2">
        <v>2567.2588800000003</v>
      </c>
      <c r="E204" s="2">
        <v>1337.1140000000003</v>
      </c>
    </row>
    <row r="205" spans="1:5" ht="12" customHeight="1">
      <c r="A205" s="1"/>
      <c r="B205" s="3" t="s">
        <v>8</v>
      </c>
      <c r="D205" s="2">
        <v>1871.57752</v>
      </c>
      <c r="E205" s="2">
        <v>954.431</v>
      </c>
    </row>
    <row r="206" spans="2:5" ht="12" customHeight="1">
      <c r="B206" s="3" t="s">
        <v>61</v>
      </c>
      <c r="D206" s="2">
        <v>1536.21616</v>
      </c>
      <c r="E206" s="2">
        <v>714.8729999999999</v>
      </c>
    </row>
    <row r="207" spans="1:5" s="24" customFormat="1" ht="12" customHeight="1">
      <c r="A207" s="16"/>
      <c r="B207" s="3" t="s">
        <v>353</v>
      </c>
      <c r="C207" s="16"/>
      <c r="D207" s="2">
        <v>743.6659199999999</v>
      </c>
      <c r="E207" s="2">
        <v>387.32599999999996</v>
      </c>
    </row>
    <row r="208" spans="1:5" s="24" customFormat="1" ht="12" customHeight="1">
      <c r="A208" s="16"/>
      <c r="B208" s="3" t="s">
        <v>400</v>
      </c>
      <c r="C208" s="16"/>
      <c r="D208" s="2">
        <v>9220.744799999999</v>
      </c>
      <c r="E208" s="2">
        <v>4792.44</v>
      </c>
    </row>
    <row r="209" spans="2:5" ht="12" customHeight="1">
      <c r="B209" s="3" t="s">
        <v>401</v>
      </c>
      <c r="D209" s="2">
        <v>424.8038400000001</v>
      </c>
      <c r="E209" s="2">
        <v>221.25200000000007</v>
      </c>
    </row>
    <row r="210" spans="2:5" ht="12" customHeight="1">
      <c r="B210" s="3" t="s">
        <v>216</v>
      </c>
      <c r="D210" s="2">
        <v>414.4032</v>
      </c>
      <c r="E210" s="2">
        <v>215.835</v>
      </c>
    </row>
    <row r="211" spans="2:5" ht="12" customHeight="1">
      <c r="B211" s="3" t="s">
        <v>402</v>
      </c>
      <c r="D211" s="2">
        <v>90.24</v>
      </c>
      <c r="E211" s="2">
        <v>47</v>
      </c>
    </row>
    <row r="212" spans="2:5" ht="12" customHeight="1">
      <c r="B212" s="3" t="s">
        <v>63</v>
      </c>
      <c r="D212" s="2">
        <v>181.6416</v>
      </c>
      <c r="E212" s="2">
        <v>94.605</v>
      </c>
    </row>
    <row r="213" spans="2:5" ht="12" customHeight="1">
      <c r="B213" s="3" t="s">
        <v>195</v>
      </c>
      <c r="D213" s="2">
        <v>211.83731320754714</v>
      </c>
      <c r="E213" s="2">
        <v>90.89443396226415</v>
      </c>
    </row>
    <row r="214" spans="2:5" ht="12" customHeight="1">
      <c r="B214" s="3" t="s">
        <v>296</v>
      </c>
      <c r="D214" s="2">
        <v>43.338240000000006</v>
      </c>
      <c r="E214" s="2">
        <v>22.572000000000003</v>
      </c>
    </row>
    <row r="215" spans="2:5" ht="12" customHeight="1">
      <c r="B215" s="3" t="s">
        <v>71</v>
      </c>
      <c r="D215" s="2">
        <v>19028.293199999996</v>
      </c>
      <c r="E215" s="2">
        <v>9870.71</v>
      </c>
    </row>
    <row r="216" spans="2:5" ht="12" customHeight="1">
      <c r="B216" s="3" t="s">
        <v>403</v>
      </c>
      <c r="D216" s="2">
        <v>208.51776</v>
      </c>
      <c r="E216" s="2">
        <v>108.60300000000001</v>
      </c>
    </row>
    <row r="217" spans="2:5" ht="12" customHeight="1">
      <c r="B217" s="3" t="s">
        <v>38</v>
      </c>
      <c r="D217" s="2">
        <v>393.3619199999998</v>
      </c>
      <c r="E217" s="2">
        <v>204.87599999999992</v>
      </c>
    </row>
    <row r="218" spans="2:5" ht="12" customHeight="1">
      <c r="B218" s="3" t="s">
        <v>9</v>
      </c>
      <c r="D218" s="2">
        <v>5532.959424000001</v>
      </c>
      <c r="E218" s="2">
        <v>2881.7497000000003</v>
      </c>
    </row>
    <row r="219" spans="2:5" ht="12" customHeight="1">
      <c r="B219" s="3" t="s">
        <v>404</v>
      </c>
      <c r="D219" s="2">
        <v>144.43392</v>
      </c>
      <c r="E219" s="2">
        <v>75.226</v>
      </c>
    </row>
    <row r="220" spans="2:5" ht="12" customHeight="1">
      <c r="B220" s="3" t="s">
        <v>72</v>
      </c>
      <c r="D220" s="2">
        <v>392.5998719999999</v>
      </c>
      <c r="E220" s="2">
        <v>204.47909999999996</v>
      </c>
    </row>
    <row r="221" spans="2:5" ht="12" customHeight="1">
      <c r="B221" s="3" t="s">
        <v>40</v>
      </c>
      <c r="D221" s="2">
        <v>216.80064</v>
      </c>
      <c r="E221" s="2">
        <v>112.917</v>
      </c>
    </row>
    <row r="222" spans="2:5" ht="12" customHeight="1">
      <c r="B222" s="3" t="s">
        <v>10</v>
      </c>
      <c r="D222" s="2">
        <v>72831.3980193072</v>
      </c>
      <c r="E222" s="30">
        <v>20481.419698627837</v>
      </c>
    </row>
    <row r="223" spans="2:5" ht="12" customHeight="1">
      <c r="B223" s="3" t="s">
        <v>73</v>
      </c>
      <c r="D223" s="2">
        <v>1117.3056</v>
      </c>
      <c r="E223" s="2">
        <v>581.93</v>
      </c>
    </row>
    <row r="224" spans="2:5" ht="12" customHeight="1">
      <c r="B224" s="3" t="s">
        <v>41</v>
      </c>
      <c r="D224" s="2">
        <v>416.04864</v>
      </c>
      <c r="E224" s="2">
        <v>216.692</v>
      </c>
    </row>
    <row r="225" spans="2:5" ht="12" customHeight="1">
      <c r="B225" s="3" t="s">
        <v>11</v>
      </c>
      <c r="D225" s="2">
        <v>245.87904</v>
      </c>
      <c r="E225" s="2">
        <v>128.062</v>
      </c>
    </row>
    <row r="226" spans="2:5" ht="12" customHeight="1">
      <c r="B226" s="3" t="s">
        <v>84</v>
      </c>
      <c r="D226" s="2">
        <v>354.336</v>
      </c>
      <c r="E226" s="2">
        <v>184.55</v>
      </c>
    </row>
    <row r="227" spans="2:5" ht="12" customHeight="1">
      <c r="B227" s="3" t="s">
        <v>360</v>
      </c>
      <c r="D227" s="2">
        <v>3959.9700799999973</v>
      </c>
      <c r="E227" s="2">
        <v>2043.6614999999988</v>
      </c>
    </row>
    <row r="228" spans="2:5" ht="12" customHeight="1">
      <c r="B228" s="3" t="s">
        <v>107</v>
      </c>
      <c r="D228" s="2">
        <v>404.39558399999993</v>
      </c>
      <c r="E228" s="2">
        <v>210.62269999999998</v>
      </c>
    </row>
    <row r="229" spans="2:5" ht="12" customHeight="1">
      <c r="B229" s="3" t="s">
        <v>44</v>
      </c>
      <c r="D229" s="2">
        <v>513.0585599999999</v>
      </c>
      <c r="E229" s="2">
        <v>267.21799999999996</v>
      </c>
    </row>
    <row r="230" spans="2:5" ht="12" customHeight="1">
      <c r="B230" s="3" t="s">
        <v>405</v>
      </c>
      <c r="D230" s="2">
        <v>1276.5227519999999</v>
      </c>
      <c r="E230" s="2">
        <v>664.8556</v>
      </c>
    </row>
    <row r="231" spans="2:5" ht="12" customHeight="1">
      <c r="B231" s="3" t="s">
        <v>86</v>
      </c>
      <c r="D231" s="2">
        <v>757.64544</v>
      </c>
      <c r="E231" s="2">
        <v>394.607</v>
      </c>
    </row>
    <row r="232" spans="2:5" ht="12" customHeight="1">
      <c r="B232" s="3" t="s">
        <v>47</v>
      </c>
      <c r="D232" s="2">
        <v>1589.7884</v>
      </c>
      <c r="E232" s="2">
        <v>822.27</v>
      </c>
    </row>
    <row r="233" spans="2:5" ht="12" customHeight="1">
      <c r="B233" s="3" t="s">
        <v>14</v>
      </c>
      <c r="D233" s="2">
        <v>3253.2537599999973</v>
      </c>
      <c r="E233" s="2">
        <v>1694.4029999999987</v>
      </c>
    </row>
    <row r="234" spans="2:5" ht="12" customHeight="1">
      <c r="B234" s="3" t="s">
        <v>406</v>
      </c>
      <c r="D234" s="2">
        <v>262.7558399999999</v>
      </c>
      <c r="E234" s="2">
        <v>136.85199999999998</v>
      </c>
    </row>
    <row r="235" spans="2:5" ht="12" customHeight="1">
      <c r="B235" s="3" t="s">
        <v>74</v>
      </c>
      <c r="D235" s="2">
        <v>2732.643840000001</v>
      </c>
      <c r="E235" s="2">
        <v>1423.2520000000006</v>
      </c>
    </row>
    <row r="236" spans="1:8" s="55" customFormat="1" ht="12" customHeight="1">
      <c r="A236" s="52" t="s">
        <v>334</v>
      </c>
      <c r="B236" s="41" t="s">
        <v>335</v>
      </c>
      <c r="C236" s="53"/>
      <c r="D236" s="66"/>
      <c r="E236" s="66" t="s">
        <v>300</v>
      </c>
      <c r="G236"/>
      <c r="H236"/>
    </row>
    <row r="237" spans="1:8" s="13" customFormat="1" ht="14.25" customHeight="1">
      <c r="A237" s="73" t="s">
        <v>441</v>
      </c>
      <c r="B237" s="73"/>
      <c r="C237" s="73"/>
      <c r="D237" s="73"/>
      <c r="E237" s="73"/>
      <c r="G237"/>
      <c r="H237"/>
    </row>
    <row r="238" spans="1:8" s="13" customFormat="1" ht="12" customHeight="1">
      <c r="A238" s="73" t="s">
        <v>378</v>
      </c>
      <c r="B238" s="73"/>
      <c r="C238" s="73"/>
      <c r="D238" s="73"/>
      <c r="E238" s="73"/>
      <c r="G238"/>
      <c r="H238"/>
    </row>
    <row r="239" spans="1:7" ht="12" customHeight="1">
      <c r="A239" s="59"/>
      <c r="B239" s="60"/>
      <c r="C239" s="60"/>
      <c r="D239" s="61" t="s">
        <v>0</v>
      </c>
      <c r="E239" s="62" t="s">
        <v>1</v>
      </c>
      <c r="G239" s="29"/>
    </row>
    <row r="240" spans="1:7" ht="12" customHeight="1">
      <c r="A240" s="63" t="s">
        <v>142</v>
      </c>
      <c r="B240" s="64" t="s">
        <v>2</v>
      </c>
      <c r="C240" s="64"/>
      <c r="D240" s="61" t="s">
        <v>3</v>
      </c>
      <c r="E240" s="62" t="s">
        <v>131</v>
      </c>
      <c r="G240" s="29"/>
    </row>
    <row r="241" spans="1:7" ht="12" customHeight="1">
      <c r="A241" s="63"/>
      <c r="B241" s="64"/>
      <c r="C241" s="64"/>
      <c r="D241" s="61" t="s">
        <v>342</v>
      </c>
      <c r="E241" s="62" t="s">
        <v>342</v>
      </c>
      <c r="G241" s="29"/>
    </row>
    <row r="242" spans="2:5" ht="12" customHeight="1">
      <c r="B242" s="3" t="s">
        <v>407</v>
      </c>
      <c r="D242" s="2">
        <v>397.99488</v>
      </c>
      <c r="E242" s="2">
        <v>207.28900000000002</v>
      </c>
    </row>
    <row r="243" spans="2:5" ht="12" customHeight="1">
      <c r="B243" s="3" t="s">
        <v>75</v>
      </c>
      <c r="D243" s="2">
        <v>667.4962559999998</v>
      </c>
      <c r="E243" s="2">
        <v>347.6542999999999</v>
      </c>
    </row>
    <row r="244" spans="2:5" ht="12" customHeight="1">
      <c r="B244" s="3" t="s">
        <v>49</v>
      </c>
      <c r="D244" s="2">
        <v>377.24159999999995</v>
      </c>
      <c r="E244" s="2">
        <v>196.48</v>
      </c>
    </row>
    <row r="245" spans="2:5" ht="12" customHeight="1">
      <c r="B245" s="3" t="s">
        <v>255</v>
      </c>
      <c r="D245" s="2">
        <v>537.467328</v>
      </c>
      <c r="E245" s="2">
        <v>279.9309</v>
      </c>
    </row>
    <row r="246" spans="2:5" ht="12" customHeight="1">
      <c r="B246" s="3" t="s">
        <v>98</v>
      </c>
      <c r="D246" s="2">
        <v>3805.966079999997</v>
      </c>
      <c r="E246" s="2">
        <v>1936.7739999999985</v>
      </c>
    </row>
    <row r="247" spans="2:5" ht="12" customHeight="1">
      <c r="B247" s="3" t="s">
        <v>408</v>
      </c>
      <c r="D247" s="2">
        <v>59.155199999999994</v>
      </c>
      <c r="E247" s="2">
        <v>30.81</v>
      </c>
    </row>
    <row r="248" spans="2:5" ht="12" customHeight="1">
      <c r="B248" s="3" t="s">
        <v>409</v>
      </c>
      <c r="D248" s="2">
        <v>56.183040000000005</v>
      </c>
      <c r="E248" s="2">
        <v>29.262000000000004</v>
      </c>
    </row>
    <row r="249" spans="2:5" ht="12" customHeight="1">
      <c r="B249" s="3" t="s">
        <v>237</v>
      </c>
      <c r="D249" s="2">
        <v>211.9852</v>
      </c>
      <c r="E249" s="2">
        <v>102.81</v>
      </c>
    </row>
    <row r="250" spans="2:7" ht="12" customHeight="1">
      <c r="B250" s="3" t="s">
        <v>410</v>
      </c>
      <c r="D250" s="2">
        <v>72.64512</v>
      </c>
      <c r="E250" s="2">
        <v>37.836000000000006</v>
      </c>
      <c r="G250" s="29"/>
    </row>
    <row r="251" spans="2:5" ht="12" customHeight="1">
      <c r="B251" s="3" t="s">
        <v>411</v>
      </c>
      <c r="D251" s="2">
        <v>86.0544</v>
      </c>
      <c r="E251" s="2">
        <v>44.82</v>
      </c>
    </row>
    <row r="252" spans="2:5" ht="12" customHeight="1">
      <c r="B252" s="3" t="s">
        <v>356</v>
      </c>
      <c r="D252" s="2">
        <v>312.6067200000001</v>
      </c>
      <c r="E252" s="2">
        <v>162.81600000000006</v>
      </c>
    </row>
    <row r="253" spans="2:5" ht="12" customHeight="1">
      <c r="B253" s="3" t="s">
        <v>354</v>
      </c>
      <c r="D253" s="2">
        <v>1470.3667199999998</v>
      </c>
      <c r="E253" s="2">
        <v>765.8159999999999</v>
      </c>
    </row>
    <row r="254" spans="2:5" ht="12" customHeight="1">
      <c r="B254" s="3" t="s">
        <v>357</v>
      </c>
      <c r="D254" s="2">
        <v>773.29328</v>
      </c>
      <c r="E254" s="2">
        <v>398.434</v>
      </c>
    </row>
    <row r="255" spans="2:5" ht="12" customHeight="1">
      <c r="B255" s="3" t="s">
        <v>281</v>
      </c>
      <c r="D255" s="2">
        <v>61.30176</v>
      </c>
      <c r="E255" s="2">
        <v>31.928</v>
      </c>
    </row>
    <row r="256" spans="2:5" ht="12" customHeight="1">
      <c r="B256" s="3" t="s">
        <v>412</v>
      </c>
      <c r="D256" s="2">
        <v>41.6832</v>
      </c>
      <c r="E256" s="2">
        <v>21.71</v>
      </c>
    </row>
    <row r="257" spans="2:5" ht="12" customHeight="1">
      <c r="B257" s="3" t="s">
        <v>194</v>
      </c>
      <c r="D257" s="2">
        <v>44.2656</v>
      </c>
      <c r="E257" s="2">
        <v>23.055</v>
      </c>
    </row>
    <row r="258" spans="2:5" ht="12" customHeight="1">
      <c r="B258" s="3" t="s">
        <v>413</v>
      </c>
      <c r="D258" s="2">
        <v>50.057199999999995</v>
      </c>
      <c r="E258" s="2">
        <v>21.41</v>
      </c>
    </row>
    <row r="259" spans="2:5" ht="12" customHeight="1">
      <c r="B259" s="3" t="s">
        <v>52</v>
      </c>
      <c r="D259" s="2">
        <v>184.72127999999998</v>
      </c>
      <c r="E259" s="2">
        <v>96.20899999999999</v>
      </c>
    </row>
    <row r="260" spans="1:6" s="55" customFormat="1" ht="12" customHeight="1">
      <c r="A260" s="3"/>
      <c r="B260" s="3" t="s">
        <v>212</v>
      </c>
      <c r="C260" s="3"/>
      <c r="D260" s="2">
        <v>1588.2683519999996</v>
      </c>
      <c r="E260" s="2">
        <v>827.2230999999998</v>
      </c>
      <c r="F260"/>
    </row>
    <row r="261" spans="1:6" s="55" customFormat="1" ht="12" customHeight="1">
      <c r="A261" s="3"/>
      <c r="B261" s="3" t="s">
        <v>67</v>
      </c>
      <c r="C261" s="3"/>
      <c r="D261" s="2">
        <v>56.27327999999999</v>
      </c>
      <c r="E261" s="2">
        <v>29.308999999999997</v>
      </c>
      <c r="F261"/>
    </row>
    <row r="262" spans="1:6" s="55" customFormat="1" ht="12" customHeight="1">
      <c r="A262" s="3"/>
      <c r="B262" s="3" t="s">
        <v>188</v>
      </c>
      <c r="C262" s="3"/>
      <c r="D262" s="2">
        <v>1017.06376</v>
      </c>
      <c r="E262" s="2">
        <v>505.778</v>
      </c>
      <c r="F262"/>
    </row>
    <row r="263" spans="1:6" s="13" customFormat="1" ht="11.25" customHeight="1">
      <c r="A263" s="3"/>
      <c r="B263" s="3" t="s">
        <v>53</v>
      </c>
      <c r="C263" s="3"/>
      <c r="D263" s="2">
        <v>46.642559999999996</v>
      </c>
      <c r="E263" s="2">
        <v>24.293</v>
      </c>
      <c r="F263"/>
    </row>
    <row r="264" spans="1:6" s="13" customFormat="1" ht="12" customHeight="1">
      <c r="A264" s="3"/>
      <c r="B264" s="3" t="s">
        <v>252</v>
      </c>
      <c r="C264" s="3"/>
      <c r="D264" s="2">
        <v>15254.5272</v>
      </c>
      <c r="E264" s="2">
        <v>7926.91</v>
      </c>
      <c r="F264"/>
    </row>
    <row r="265" spans="2:5" ht="12" customHeight="1">
      <c r="B265" s="3" t="s">
        <v>414</v>
      </c>
      <c r="D265" s="2">
        <v>42.144</v>
      </c>
      <c r="E265" s="2">
        <v>21.95</v>
      </c>
    </row>
    <row r="266" spans="2:5" ht="12" customHeight="1">
      <c r="B266" s="3" t="s">
        <v>415</v>
      </c>
      <c r="D266" s="2">
        <v>44.23103999999999</v>
      </c>
      <c r="E266" s="2">
        <v>23.037</v>
      </c>
    </row>
    <row r="267" spans="2:5" ht="12" customHeight="1">
      <c r="B267" s="3" t="s">
        <v>416</v>
      </c>
      <c r="C267" s="2"/>
      <c r="D267" s="2">
        <v>103.28447999999999</v>
      </c>
      <c r="E267" s="2">
        <v>53.794</v>
      </c>
    </row>
    <row r="268" spans="2:5" ht="12" customHeight="1">
      <c r="B268" s="3" t="s">
        <v>355</v>
      </c>
      <c r="D268" s="2">
        <v>638.6515199999999</v>
      </c>
      <c r="E268" s="2">
        <v>332.631</v>
      </c>
    </row>
    <row r="269" spans="2:5" ht="12" customHeight="1">
      <c r="B269" s="3" t="s">
        <v>78</v>
      </c>
      <c r="D269" s="2">
        <v>3008.305824</v>
      </c>
      <c r="E269" s="2">
        <v>1559.3572</v>
      </c>
    </row>
    <row r="270" spans="2:5" ht="12" customHeight="1">
      <c r="B270" s="3" t="s">
        <v>57</v>
      </c>
      <c r="D270" s="2">
        <v>111.66144</v>
      </c>
      <c r="E270" s="2">
        <v>58.157000000000004</v>
      </c>
    </row>
    <row r="271" spans="2:5" ht="12" customHeight="1">
      <c r="B271" s="3" t="s">
        <v>21</v>
      </c>
      <c r="D271" s="2">
        <v>15546.06412799999</v>
      </c>
      <c r="E271" s="2">
        <v>8096.908399999996</v>
      </c>
    </row>
    <row r="272" spans="2:5" ht="12" customHeight="1">
      <c r="B272" s="3" t="s">
        <v>79</v>
      </c>
      <c r="D272" s="2">
        <v>2524.6905599999973</v>
      </c>
      <c r="E272" s="2">
        <v>1314.9429999999986</v>
      </c>
    </row>
    <row r="273" spans="2:5" ht="12" customHeight="1">
      <c r="B273" s="3" t="s">
        <v>110</v>
      </c>
      <c r="D273" s="2">
        <v>89.80416</v>
      </c>
      <c r="E273" s="2">
        <v>46.773</v>
      </c>
    </row>
    <row r="274" spans="2:5" ht="12" customHeight="1">
      <c r="B274" s="3" t="s">
        <v>80</v>
      </c>
      <c r="D274" s="2">
        <v>2259.7656</v>
      </c>
      <c r="E274" s="2">
        <v>1148.055</v>
      </c>
    </row>
    <row r="275" spans="2:5" ht="12" customHeight="1">
      <c r="B275" s="3" t="s">
        <v>364</v>
      </c>
      <c r="D275" s="2">
        <v>44.88</v>
      </c>
      <c r="E275" s="2">
        <v>23.375</v>
      </c>
    </row>
    <row r="276" spans="2:5" ht="12" customHeight="1">
      <c r="B276" s="3" t="s">
        <v>213</v>
      </c>
      <c r="D276" s="2">
        <v>38.812799999999996</v>
      </c>
      <c r="E276" s="2">
        <v>20.215</v>
      </c>
    </row>
    <row r="277" spans="2:5" ht="12" customHeight="1">
      <c r="B277" s="3" t="s">
        <v>209</v>
      </c>
      <c r="D277" s="2">
        <v>3466.19</v>
      </c>
      <c r="E277" s="2">
        <v>1781.25</v>
      </c>
    </row>
    <row r="278" spans="1:6" s="24" customFormat="1" ht="6.75" customHeight="1">
      <c r="A278" s="3"/>
      <c r="B278" s="3"/>
      <c r="C278" s="3"/>
      <c r="D278" s="6"/>
      <c r="E278" s="7"/>
      <c r="F278"/>
    </row>
    <row r="279" spans="1:7" ht="12" customHeight="1">
      <c r="A279" s="1" t="s">
        <v>311</v>
      </c>
      <c r="D279" s="11">
        <f>SUM(D280:D284)</f>
        <v>648.3</v>
      </c>
      <c r="E279" s="11">
        <f>SUM(E280:E284)</f>
        <v>13.059999999999999</v>
      </c>
      <c r="G279" s="67"/>
    </row>
    <row r="280" spans="2:5" ht="12" customHeight="1">
      <c r="B280" s="3" t="s">
        <v>331</v>
      </c>
      <c r="D280" s="7">
        <v>30</v>
      </c>
      <c r="E280" s="6"/>
    </row>
    <row r="281" spans="1:6" s="24" customFormat="1" ht="12" customHeight="1">
      <c r="A281" s="3"/>
      <c r="B281" s="3" t="s">
        <v>10</v>
      </c>
      <c r="C281" s="3"/>
      <c r="D281" s="7">
        <v>81.83</v>
      </c>
      <c r="E281" s="6">
        <v>9.69</v>
      </c>
      <c r="F281"/>
    </row>
    <row r="282" spans="2:5" ht="12" customHeight="1">
      <c r="B282" s="16" t="s">
        <v>231</v>
      </c>
      <c r="C282" s="16"/>
      <c r="D282" s="17">
        <v>69.01</v>
      </c>
      <c r="E282" s="7">
        <v>3.12</v>
      </c>
    </row>
    <row r="283" spans="2:5" ht="12" customHeight="1">
      <c r="B283" s="3" t="s">
        <v>78</v>
      </c>
      <c r="D283" s="7">
        <v>19.03</v>
      </c>
      <c r="E283" s="6"/>
    </row>
    <row r="284" spans="2:5" ht="12" customHeight="1">
      <c r="B284" s="3" t="s">
        <v>209</v>
      </c>
      <c r="D284" s="2">
        <v>448.43</v>
      </c>
      <c r="E284" s="7">
        <v>0.25</v>
      </c>
    </row>
    <row r="285" spans="4:5" ht="8.25" customHeight="1">
      <c r="D285" s="6"/>
      <c r="E285" s="7"/>
    </row>
    <row r="286" spans="1:5" ht="12" customHeight="1">
      <c r="A286" s="1" t="s">
        <v>81</v>
      </c>
      <c r="D286" s="4">
        <f>SUM(D287:D291)</f>
        <v>56653.15469999999</v>
      </c>
      <c r="E286" s="4">
        <f>+SUM(E287:E291)</f>
        <v>7266.762</v>
      </c>
    </row>
    <row r="287" spans="1:5" ht="12" customHeight="1">
      <c r="A287" s="1"/>
      <c r="B287" s="3" t="s">
        <v>196</v>
      </c>
      <c r="D287" s="7">
        <v>6</v>
      </c>
      <c r="E287" s="7">
        <v>2</v>
      </c>
    </row>
    <row r="288" spans="1:5" ht="12" customHeight="1">
      <c r="A288" s="1"/>
      <c r="B288" s="3" t="s">
        <v>195</v>
      </c>
      <c r="D288" s="7">
        <v>16.19</v>
      </c>
      <c r="E288" s="7">
        <v>8.432</v>
      </c>
    </row>
    <row r="289" spans="2:5" ht="12" customHeight="1">
      <c r="B289" s="3" t="s">
        <v>10</v>
      </c>
      <c r="D289" s="7">
        <v>54869.424699999996</v>
      </c>
      <c r="E289" s="7">
        <v>7110.845</v>
      </c>
    </row>
    <row r="290" spans="2:5" ht="12" customHeight="1">
      <c r="B290" s="3" t="s">
        <v>28</v>
      </c>
      <c r="D290" s="6">
        <v>240.02</v>
      </c>
      <c r="E290" s="7">
        <v>132.485</v>
      </c>
    </row>
    <row r="291" spans="2:5" ht="12" customHeight="1">
      <c r="B291" s="3" t="s">
        <v>231</v>
      </c>
      <c r="D291" s="6">
        <v>1521.52</v>
      </c>
      <c r="E291" s="7">
        <v>13</v>
      </c>
    </row>
    <row r="292" ht="7.5" customHeight="1"/>
    <row r="293" spans="1:5" ht="12" customHeight="1">
      <c r="A293" s="1" t="s">
        <v>417</v>
      </c>
      <c r="D293" s="4">
        <f>SUM(D294:D295)</f>
        <v>473.35</v>
      </c>
      <c r="E293" s="4">
        <f>SUM(E294:E295)</f>
        <v>0</v>
      </c>
    </row>
    <row r="294" spans="2:5" ht="12" customHeight="1">
      <c r="B294" s="3" t="s">
        <v>331</v>
      </c>
      <c r="D294" s="30">
        <v>205.35</v>
      </c>
      <c r="E294" s="7"/>
    </row>
    <row r="295" spans="2:5" ht="12" customHeight="1">
      <c r="B295" s="3" t="s">
        <v>10</v>
      </c>
      <c r="D295" s="31">
        <v>268</v>
      </c>
      <c r="E295" s="7"/>
    </row>
    <row r="296" spans="1:8" s="55" customFormat="1" ht="12" customHeight="1">
      <c r="A296" s="52" t="s">
        <v>334</v>
      </c>
      <c r="B296" s="41" t="s">
        <v>335</v>
      </c>
      <c r="C296" s="53"/>
      <c r="D296" s="66"/>
      <c r="E296" s="66" t="s">
        <v>300</v>
      </c>
      <c r="G296"/>
      <c r="H296"/>
    </row>
    <row r="297" spans="1:8" s="13" customFormat="1" ht="14.25" customHeight="1">
      <c r="A297" s="73" t="s">
        <v>441</v>
      </c>
      <c r="B297" s="73"/>
      <c r="C297" s="73"/>
      <c r="D297" s="73"/>
      <c r="E297" s="73"/>
      <c r="G297"/>
      <c r="H297"/>
    </row>
    <row r="298" spans="1:8" s="13" customFormat="1" ht="12" customHeight="1">
      <c r="A298" s="73" t="s">
        <v>378</v>
      </c>
      <c r="B298" s="73"/>
      <c r="C298" s="73"/>
      <c r="D298" s="73"/>
      <c r="E298" s="73"/>
      <c r="G298"/>
      <c r="H298"/>
    </row>
    <row r="299" spans="1:7" ht="12" customHeight="1">
      <c r="A299" s="59"/>
      <c r="B299" s="60"/>
      <c r="C299" s="60"/>
      <c r="D299" s="61" t="s">
        <v>0</v>
      </c>
      <c r="E299" s="62" t="s">
        <v>1</v>
      </c>
      <c r="G299" s="29"/>
    </row>
    <row r="300" spans="1:7" ht="12" customHeight="1">
      <c r="A300" s="63" t="s">
        <v>142</v>
      </c>
      <c r="B300" s="64" t="s">
        <v>2</v>
      </c>
      <c r="C300" s="64"/>
      <c r="D300" s="61" t="s">
        <v>3</v>
      </c>
      <c r="E300" s="62" t="s">
        <v>131</v>
      </c>
      <c r="G300" s="29"/>
    </row>
    <row r="301" spans="1:7" ht="12" customHeight="1">
      <c r="A301" s="63"/>
      <c r="B301" s="64"/>
      <c r="C301" s="64"/>
      <c r="D301" s="61" t="s">
        <v>342</v>
      </c>
      <c r="E301" s="62" t="s">
        <v>342</v>
      </c>
      <c r="G301" s="29"/>
    </row>
    <row r="302" spans="1:5" ht="12" customHeight="1">
      <c r="A302" s="1" t="s">
        <v>82</v>
      </c>
      <c r="D302" s="4">
        <f>SUM(D303:D331)</f>
        <v>274565.701</v>
      </c>
      <c r="E302" s="4">
        <f>SUM(E303:E331)</f>
        <v>97006.606</v>
      </c>
    </row>
    <row r="303" spans="1:5" ht="12" customHeight="1">
      <c r="A303" s="1"/>
      <c r="B303" s="3" t="s">
        <v>112</v>
      </c>
      <c r="D303" s="7">
        <v>314</v>
      </c>
      <c r="E303" s="7">
        <v>23</v>
      </c>
    </row>
    <row r="304" spans="2:5" ht="12" customHeight="1">
      <c r="B304" s="3" t="s">
        <v>83</v>
      </c>
      <c r="D304" s="30">
        <v>1119</v>
      </c>
      <c r="E304" s="7">
        <v>29</v>
      </c>
    </row>
    <row r="305" spans="2:5" ht="12" customHeight="1">
      <c r="B305" s="3" t="s">
        <v>59</v>
      </c>
      <c r="D305" s="30">
        <v>447</v>
      </c>
      <c r="E305" s="7">
        <v>342.74</v>
      </c>
    </row>
    <row r="306" spans="2:7" ht="12" customHeight="1">
      <c r="B306" s="3" t="s">
        <v>35</v>
      </c>
      <c r="D306" s="31">
        <v>12399.188</v>
      </c>
      <c r="E306" s="7">
        <v>8590.707</v>
      </c>
      <c r="G306" s="29"/>
    </row>
    <row r="307" spans="2:5" ht="12" customHeight="1">
      <c r="B307" s="3" t="s">
        <v>313</v>
      </c>
      <c r="D307" s="30">
        <v>2353.889</v>
      </c>
      <c r="E307" s="7">
        <v>0</v>
      </c>
    </row>
    <row r="308" spans="2:5" ht="12" customHeight="1">
      <c r="B308" s="3" t="s">
        <v>5</v>
      </c>
      <c r="D308" s="31">
        <v>18406.359</v>
      </c>
      <c r="E308" s="7">
        <v>477.11</v>
      </c>
    </row>
    <row r="309" spans="2:5" ht="12" customHeight="1">
      <c r="B309" s="3" t="s">
        <v>6</v>
      </c>
      <c r="D309" s="31">
        <v>3324</v>
      </c>
      <c r="E309" s="7">
        <v>53.63</v>
      </c>
    </row>
    <row r="310" spans="2:5" ht="12" customHeight="1">
      <c r="B310" s="3" t="s">
        <v>8</v>
      </c>
      <c r="D310" s="31">
        <v>32730.166999999998</v>
      </c>
      <c r="E310" s="7">
        <v>20400.269</v>
      </c>
    </row>
    <row r="311" spans="2:5" ht="12" customHeight="1">
      <c r="B311" s="3" t="s">
        <v>37</v>
      </c>
      <c r="D311" s="31">
        <v>5441.151</v>
      </c>
      <c r="E311" s="7">
        <v>689.066</v>
      </c>
    </row>
    <row r="312" spans="2:5" ht="12" customHeight="1">
      <c r="B312" s="3" t="s">
        <v>9</v>
      </c>
      <c r="D312" s="30">
        <v>105721.321</v>
      </c>
      <c r="E312" s="7">
        <v>59971.281</v>
      </c>
    </row>
    <row r="313" spans="2:5" ht="12" customHeight="1">
      <c r="B313" s="3" t="s">
        <v>418</v>
      </c>
      <c r="D313" s="30">
        <v>602.453</v>
      </c>
      <c r="E313" s="7">
        <v>0</v>
      </c>
    </row>
    <row r="314" spans="2:5" ht="12" customHeight="1">
      <c r="B314" s="3" t="s">
        <v>40</v>
      </c>
      <c r="D314" s="30">
        <v>1407.996</v>
      </c>
      <c r="E314" s="7">
        <v>159.82600000000002</v>
      </c>
    </row>
    <row r="315" spans="2:5" ht="12" customHeight="1">
      <c r="B315" s="3" t="s">
        <v>85</v>
      </c>
      <c r="D315" s="30">
        <v>306</v>
      </c>
      <c r="E315" s="7">
        <v>106.26</v>
      </c>
    </row>
    <row r="316" spans="2:5" ht="12" customHeight="1">
      <c r="B316" s="3" t="s">
        <v>315</v>
      </c>
      <c r="D316" s="31">
        <v>307</v>
      </c>
      <c r="E316" s="7">
        <v>0</v>
      </c>
    </row>
    <row r="317" spans="2:5" ht="12" customHeight="1">
      <c r="B317" s="3" t="s">
        <v>41</v>
      </c>
      <c r="D317" s="31">
        <v>400</v>
      </c>
      <c r="E317" s="7">
        <v>102.58</v>
      </c>
    </row>
    <row r="318" spans="2:5" ht="12" customHeight="1">
      <c r="B318" s="3" t="s">
        <v>11</v>
      </c>
      <c r="D318" s="30">
        <v>559</v>
      </c>
      <c r="E318" s="7">
        <v>288.15</v>
      </c>
    </row>
    <row r="319" spans="2:5" ht="12" customHeight="1">
      <c r="B319" s="16" t="s">
        <v>84</v>
      </c>
      <c r="C319" s="16"/>
      <c r="D319" s="27">
        <v>1444.6</v>
      </c>
      <c r="E319" s="7">
        <v>666.787</v>
      </c>
    </row>
    <row r="320" spans="2:5" ht="12" customHeight="1">
      <c r="B320" s="3" t="s">
        <v>13</v>
      </c>
      <c r="D320" s="31">
        <v>66918.064</v>
      </c>
      <c r="E320" s="7">
        <v>0</v>
      </c>
    </row>
    <row r="321" spans="1:6" s="55" customFormat="1" ht="12" customHeight="1">
      <c r="A321" s="16"/>
      <c r="B321" s="3" t="s">
        <v>86</v>
      </c>
      <c r="C321" s="3"/>
      <c r="D321" s="30">
        <v>4909.326</v>
      </c>
      <c r="E321" s="7">
        <v>1615.042</v>
      </c>
      <c r="F321" s="24"/>
    </row>
    <row r="322" spans="1:6" s="55" customFormat="1" ht="12" customHeight="1">
      <c r="A322" s="3"/>
      <c r="B322" s="3" t="s">
        <v>14</v>
      </c>
      <c r="C322" s="3"/>
      <c r="D322" s="30">
        <v>1946.646</v>
      </c>
      <c r="E322" s="7">
        <v>1012.05</v>
      </c>
      <c r="F322"/>
    </row>
    <row r="323" spans="1:6" s="55" customFormat="1" ht="12" customHeight="1">
      <c r="A323" s="3"/>
      <c r="B323" s="3" t="s">
        <v>52</v>
      </c>
      <c r="C323" s="3"/>
      <c r="D323" s="30">
        <v>224</v>
      </c>
      <c r="E323" s="7">
        <v>64.73</v>
      </c>
      <c r="F323"/>
    </row>
    <row r="324" spans="1:6" s="13" customFormat="1" ht="14.25" customHeight="1">
      <c r="A324" s="16"/>
      <c r="B324" s="3" t="s">
        <v>53</v>
      </c>
      <c r="C324" s="3"/>
      <c r="D324" s="30">
        <v>2374.72</v>
      </c>
      <c r="E324" s="7">
        <v>7.7</v>
      </c>
      <c r="F324" s="24"/>
    </row>
    <row r="325" spans="1:6" s="13" customFormat="1" ht="12" customHeight="1">
      <c r="A325" s="3"/>
      <c r="B325" s="3" t="s">
        <v>55</v>
      </c>
      <c r="C325" s="3"/>
      <c r="D325" s="30">
        <v>127</v>
      </c>
      <c r="E325" s="7">
        <v>22.57</v>
      </c>
      <c r="F325"/>
    </row>
    <row r="326" spans="2:5" ht="12" customHeight="1">
      <c r="B326" s="3" t="s">
        <v>57</v>
      </c>
      <c r="D326" s="31">
        <v>3008</v>
      </c>
      <c r="E326" s="7">
        <v>0</v>
      </c>
    </row>
    <row r="327" spans="2:5" ht="12" customHeight="1">
      <c r="B327" s="3" t="s">
        <v>317</v>
      </c>
      <c r="D327" s="31">
        <v>272</v>
      </c>
      <c r="E327" s="7">
        <v>0</v>
      </c>
    </row>
    <row r="328" spans="2:5" ht="12" customHeight="1">
      <c r="B328" s="3" t="s">
        <v>21</v>
      </c>
      <c r="D328" s="30">
        <v>3841.832</v>
      </c>
      <c r="E328" s="7">
        <v>1920.9769999999999</v>
      </c>
    </row>
    <row r="329" spans="2:5" ht="12" customHeight="1">
      <c r="B329" s="3" t="s">
        <v>68</v>
      </c>
      <c r="D329" s="30">
        <v>832</v>
      </c>
      <c r="E329" s="7">
        <v>0.92</v>
      </c>
    </row>
    <row r="330" spans="2:5" ht="12" customHeight="1">
      <c r="B330" s="3" t="s">
        <v>223</v>
      </c>
      <c r="D330" s="30">
        <v>371</v>
      </c>
      <c r="E330" s="7">
        <v>130.611</v>
      </c>
    </row>
    <row r="331" spans="2:5" ht="12" customHeight="1">
      <c r="B331" s="3" t="s">
        <v>209</v>
      </c>
      <c r="D331" s="30">
        <v>2457.989</v>
      </c>
      <c r="E331" s="7">
        <v>331.6</v>
      </c>
    </row>
    <row r="332" spans="4:5" ht="5.25" customHeight="1">
      <c r="D332" s="30"/>
      <c r="E332" s="6"/>
    </row>
    <row r="333" spans="1:5" ht="12" customHeight="1">
      <c r="A333" s="1" t="s">
        <v>90</v>
      </c>
      <c r="D333" s="12">
        <f>SUM(D334:D367)</f>
        <v>175376.53000000003</v>
      </c>
      <c r="E333" s="12">
        <f>SUM(E334:E367)</f>
        <v>91341.94270833333</v>
      </c>
    </row>
    <row r="334" spans="2:5" ht="12" customHeight="1">
      <c r="B334" s="3" t="s">
        <v>91</v>
      </c>
      <c r="D334" s="6">
        <v>2880.9</v>
      </c>
      <c r="E334" s="7">
        <f aca="true" t="shared" si="0" ref="E334:E354">SUM(D334/1.92)</f>
        <v>1500.46875</v>
      </c>
    </row>
    <row r="335" spans="2:5" ht="12" customHeight="1">
      <c r="B335" s="16" t="s">
        <v>32</v>
      </c>
      <c r="C335" s="16"/>
      <c r="D335" s="26">
        <v>131.51</v>
      </c>
      <c r="E335" s="7">
        <f t="shared" si="0"/>
        <v>68.49479166666667</v>
      </c>
    </row>
    <row r="336" spans="2:5" ht="12" customHeight="1">
      <c r="B336" s="3" t="s">
        <v>35</v>
      </c>
      <c r="D336" s="6">
        <v>15617.41</v>
      </c>
      <c r="E336" s="7">
        <f t="shared" si="0"/>
        <v>8134.067708333334</v>
      </c>
    </row>
    <row r="337" spans="2:5" ht="12" customHeight="1">
      <c r="B337" s="3" t="s">
        <v>5</v>
      </c>
      <c r="D337" s="6">
        <v>195.77</v>
      </c>
      <c r="E337" s="7">
        <f t="shared" si="0"/>
        <v>101.96354166666667</v>
      </c>
    </row>
    <row r="338" spans="2:5" ht="12" customHeight="1">
      <c r="B338" s="3" t="s">
        <v>6</v>
      </c>
      <c r="D338" s="6">
        <v>2996.43</v>
      </c>
      <c r="E338" s="7">
        <f t="shared" si="0"/>
        <v>1560.640625</v>
      </c>
    </row>
    <row r="339" spans="2:5" ht="12" customHeight="1">
      <c r="B339" s="3" t="s">
        <v>8</v>
      </c>
      <c r="D339" s="6">
        <v>15517.77</v>
      </c>
      <c r="E339" s="7">
        <f t="shared" si="0"/>
        <v>8082.171875000001</v>
      </c>
    </row>
    <row r="340" spans="2:5" ht="12" customHeight="1">
      <c r="B340" s="3" t="s">
        <v>37</v>
      </c>
      <c r="D340" s="6">
        <v>6807.39</v>
      </c>
      <c r="E340" s="7">
        <f t="shared" si="0"/>
        <v>3545.5156250000005</v>
      </c>
    </row>
    <row r="341" spans="2:5" ht="12" customHeight="1">
      <c r="B341" s="3" t="s">
        <v>38</v>
      </c>
      <c r="D341" s="6">
        <v>1779.29</v>
      </c>
      <c r="E341" s="7">
        <f t="shared" si="0"/>
        <v>926.7135416666666</v>
      </c>
    </row>
    <row r="342" spans="1:6" s="24" customFormat="1" ht="12" customHeight="1">
      <c r="A342" s="3"/>
      <c r="B342" s="3" t="s">
        <v>9</v>
      </c>
      <c r="C342" s="3"/>
      <c r="D342" s="6">
        <v>5455.05</v>
      </c>
      <c r="E342" s="7">
        <f t="shared" si="0"/>
        <v>2841.171875</v>
      </c>
      <c r="F342"/>
    </row>
    <row r="343" spans="2:5" ht="12" customHeight="1">
      <c r="B343" s="3" t="s">
        <v>40</v>
      </c>
      <c r="D343" s="6">
        <v>260.85</v>
      </c>
      <c r="E343" s="7">
        <f t="shared" si="0"/>
        <v>135.85937500000003</v>
      </c>
    </row>
    <row r="344" spans="2:5" ht="12" customHeight="1">
      <c r="B344" s="3" t="s">
        <v>41</v>
      </c>
      <c r="D344" s="6">
        <v>37.49</v>
      </c>
      <c r="E344" s="7">
        <f t="shared" si="0"/>
        <v>19.526041666666668</v>
      </c>
    </row>
    <row r="345" spans="2:5" ht="12" customHeight="1">
      <c r="B345" s="3" t="s">
        <v>11</v>
      </c>
      <c r="D345" s="6">
        <v>928.16</v>
      </c>
      <c r="E345" s="7">
        <f t="shared" si="0"/>
        <v>483.4166666666667</v>
      </c>
    </row>
    <row r="346" spans="2:5" ht="12" customHeight="1">
      <c r="B346" s="3" t="s">
        <v>12</v>
      </c>
      <c r="D346" s="6">
        <v>2603.56</v>
      </c>
      <c r="E346" s="7">
        <f t="shared" si="0"/>
        <v>1356.0208333333333</v>
      </c>
    </row>
    <row r="347" spans="2:5" ht="12" customHeight="1">
      <c r="B347" s="3" t="s">
        <v>44</v>
      </c>
      <c r="D347" s="6">
        <v>148.45</v>
      </c>
      <c r="E347" s="7">
        <f t="shared" si="0"/>
        <v>77.31770833333333</v>
      </c>
    </row>
    <row r="348" spans="2:5" ht="12" customHeight="1">
      <c r="B348" s="3" t="s">
        <v>13</v>
      </c>
      <c r="D348" s="6">
        <v>7034.32</v>
      </c>
      <c r="E348" s="7">
        <f t="shared" si="0"/>
        <v>3663.7083333333335</v>
      </c>
    </row>
    <row r="349" spans="2:5" ht="12" customHeight="1">
      <c r="B349" s="3" t="s">
        <v>47</v>
      </c>
      <c r="D349" s="6">
        <v>921.3</v>
      </c>
      <c r="E349" s="7">
        <f t="shared" si="0"/>
        <v>479.84375</v>
      </c>
    </row>
    <row r="350" spans="2:5" ht="12" customHeight="1">
      <c r="B350" s="3" t="s">
        <v>14</v>
      </c>
      <c r="D350" s="6">
        <v>10944.86</v>
      </c>
      <c r="E350" s="7">
        <f t="shared" si="0"/>
        <v>5700.447916666667</v>
      </c>
    </row>
    <row r="351" spans="2:5" ht="12" customHeight="1">
      <c r="B351" s="3" t="s">
        <v>52</v>
      </c>
      <c r="D351" s="6">
        <v>11968.25</v>
      </c>
      <c r="E351" s="7">
        <f t="shared" si="0"/>
        <v>6233.463541666667</v>
      </c>
    </row>
    <row r="352" spans="2:5" ht="12" customHeight="1">
      <c r="B352" s="3" t="s">
        <v>67</v>
      </c>
      <c r="D352" s="6">
        <v>14221.58</v>
      </c>
      <c r="E352" s="7">
        <f t="shared" si="0"/>
        <v>7407.072916666667</v>
      </c>
    </row>
    <row r="353" spans="2:5" ht="12" customHeight="1">
      <c r="B353" s="3" t="s">
        <v>419</v>
      </c>
      <c r="D353" s="6">
        <v>271.71</v>
      </c>
      <c r="E353" s="7">
        <f t="shared" si="0"/>
        <v>141.515625</v>
      </c>
    </row>
    <row r="354" spans="2:5" ht="12" customHeight="1">
      <c r="B354" s="3" t="s">
        <v>53</v>
      </c>
      <c r="D354" s="6">
        <v>255.61</v>
      </c>
      <c r="E354" s="7">
        <f t="shared" si="0"/>
        <v>133.13020833333334</v>
      </c>
    </row>
    <row r="355" spans="1:8" s="55" customFormat="1" ht="12" customHeight="1">
      <c r="A355" s="52" t="s">
        <v>334</v>
      </c>
      <c r="B355" s="41" t="s">
        <v>335</v>
      </c>
      <c r="C355" s="53"/>
      <c r="D355" s="66"/>
      <c r="E355" s="66" t="s">
        <v>300</v>
      </c>
      <c r="G355"/>
      <c r="H355"/>
    </row>
    <row r="356" spans="1:8" s="13" customFormat="1" ht="14.25" customHeight="1">
      <c r="A356" s="73" t="s">
        <v>441</v>
      </c>
      <c r="B356" s="73"/>
      <c r="C356" s="73"/>
      <c r="D356" s="73"/>
      <c r="E356" s="73"/>
      <c r="G356"/>
      <c r="H356"/>
    </row>
    <row r="357" spans="1:8" s="13" customFormat="1" ht="12" customHeight="1">
      <c r="A357" s="73" t="s">
        <v>378</v>
      </c>
      <c r="B357" s="73"/>
      <c r="C357" s="73"/>
      <c r="D357" s="73"/>
      <c r="E357" s="73"/>
      <c r="G357"/>
      <c r="H357"/>
    </row>
    <row r="358" spans="1:7" ht="12" customHeight="1">
      <c r="A358" s="59"/>
      <c r="B358" s="60"/>
      <c r="C358" s="60"/>
      <c r="D358" s="61" t="s">
        <v>0</v>
      </c>
      <c r="E358" s="62" t="s">
        <v>1</v>
      </c>
      <c r="G358" s="29"/>
    </row>
    <row r="359" spans="1:7" ht="12" customHeight="1">
      <c r="A359" s="63" t="s">
        <v>142</v>
      </c>
      <c r="B359" s="64" t="s">
        <v>2</v>
      </c>
      <c r="C359" s="64"/>
      <c r="D359" s="61" t="s">
        <v>3</v>
      </c>
      <c r="E359" s="62" t="s">
        <v>131</v>
      </c>
      <c r="G359" s="29"/>
    </row>
    <row r="360" spans="1:7" ht="12" customHeight="1">
      <c r="A360" s="63"/>
      <c r="B360" s="64"/>
      <c r="C360" s="64"/>
      <c r="D360" s="61" t="s">
        <v>342</v>
      </c>
      <c r="E360" s="62" t="s">
        <v>342</v>
      </c>
      <c r="G360" s="29"/>
    </row>
    <row r="361" spans="2:5" ht="12" customHeight="1">
      <c r="B361" s="3" t="s">
        <v>54</v>
      </c>
      <c r="D361" s="6">
        <v>258.37</v>
      </c>
      <c r="E361" s="7">
        <f aca="true" t="shared" si="1" ref="E361:E367">SUM(D361/1.92)</f>
        <v>134.56770833333334</v>
      </c>
    </row>
    <row r="362" spans="2:5" ht="12" customHeight="1">
      <c r="B362" s="3" t="s">
        <v>55</v>
      </c>
      <c r="D362" s="6">
        <v>293.54</v>
      </c>
      <c r="E362" s="7">
        <f t="shared" si="1"/>
        <v>152.88541666666669</v>
      </c>
    </row>
    <row r="363" spans="2:5" ht="12" customHeight="1">
      <c r="B363" s="3" t="s">
        <v>56</v>
      </c>
      <c r="D363" s="6">
        <v>62.85</v>
      </c>
      <c r="E363" s="7">
        <f t="shared" si="1"/>
        <v>32.734375</v>
      </c>
    </row>
    <row r="364" spans="2:5" ht="12" customHeight="1">
      <c r="B364" s="3" t="s">
        <v>57</v>
      </c>
      <c r="D364" s="6">
        <v>4327.31</v>
      </c>
      <c r="E364" s="7">
        <f t="shared" si="1"/>
        <v>2253.807291666667</v>
      </c>
    </row>
    <row r="365" spans="2:5" ht="12" customHeight="1">
      <c r="B365" s="3" t="s">
        <v>152</v>
      </c>
      <c r="D365" s="6">
        <v>485.43</v>
      </c>
      <c r="E365" s="7">
        <f t="shared" si="1"/>
        <v>252.828125</v>
      </c>
    </row>
    <row r="366" spans="2:5" ht="12" customHeight="1">
      <c r="B366" s="3" t="s">
        <v>21</v>
      </c>
      <c r="D366" s="6">
        <v>42872.92</v>
      </c>
      <c r="E366" s="7">
        <f t="shared" si="1"/>
        <v>22329.645833333332</v>
      </c>
    </row>
    <row r="367" spans="1:6" s="24" customFormat="1" ht="12" customHeight="1">
      <c r="A367" s="3"/>
      <c r="B367" s="3" t="s">
        <v>209</v>
      </c>
      <c r="C367" s="3"/>
      <c r="D367" s="6">
        <v>26098.45</v>
      </c>
      <c r="E367" s="7">
        <f t="shared" si="1"/>
        <v>13592.942708333334</v>
      </c>
      <c r="F367"/>
    </row>
    <row r="368" spans="1:6" s="24" customFormat="1" ht="6.75" customHeight="1">
      <c r="A368" s="3"/>
      <c r="B368" s="3"/>
      <c r="C368" s="3"/>
      <c r="D368" s="7"/>
      <c r="E368" s="7"/>
      <c r="F368"/>
    </row>
    <row r="369" spans="1:7" ht="12" customHeight="1">
      <c r="A369" s="1" t="s">
        <v>95</v>
      </c>
      <c r="D369" s="4">
        <f>SUM(D370:D429)</f>
        <v>35310.818704</v>
      </c>
      <c r="E369" s="4">
        <f>SUM(E370:E429)</f>
        <v>16117.683700000009</v>
      </c>
      <c r="G369" s="29"/>
    </row>
    <row r="370" spans="1:5" ht="12" customHeight="1">
      <c r="A370" s="1"/>
      <c r="B370" s="3" t="s">
        <v>32</v>
      </c>
      <c r="D370" s="2">
        <v>261.55319999999995</v>
      </c>
      <c r="E370" s="2">
        <v>120.21</v>
      </c>
    </row>
    <row r="371" spans="2:5" ht="12" customHeight="1">
      <c r="B371" s="3" t="s">
        <v>398</v>
      </c>
      <c r="D371" s="2">
        <v>318.71615999999995</v>
      </c>
      <c r="E371" s="2">
        <v>165.998</v>
      </c>
    </row>
    <row r="372" spans="2:5" ht="12" customHeight="1">
      <c r="B372" s="3" t="s">
        <v>113</v>
      </c>
      <c r="D372" s="2">
        <v>432.7049599999999</v>
      </c>
      <c r="E372" s="2">
        <v>151.76299999999998</v>
      </c>
    </row>
    <row r="373" spans="2:5" ht="12" customHeight="1">
      <c r="B373" s="3" t="s">
        <v>399</v>
      </c>
      <c r="D373" s="2">
        <v>359.12256000000014</v>
      </c>
      <c r="E373" s="2">
        <v>187.0430000000001</v>
      </c>
    </row>
    <row r="374" spans="2:5" ht="12" customHeight="1">
      <c r="B374" s="3" t="s">
        <v>96</v>
      </c>
      <c r="D374" s="2">
        <v>1837.7994239999998</v>
      </c>
      <c r="E374" s="2">
        <v>910.9372</v>
      </c>
    </row>
    <row r="375" spans="2:7" ht="12" customHeight="1">
      <c r="B375" s="3" t="s">
        <v>420</v>
      </c>
      <c r="D375" s="2">
        <v>97.0368</v>
      </c>
      <c r="E375" s="2">
        <v>50.54</v>
      </c>
      <c r="G375" s="29"/>
    </row>
    <row r="376" spans="2:5" ht="12" customHeight="1">
      <c r="B376" s="3" t="s">
        <v>60</v>
      </c>
      <c r="D376" s="2">
        <v>483.44059999999996</v>
      </c>
      <c r="E376" s="2">
        <v>195.105</v>
      </c>
    </row>
    <row r="377" spans="2:5" ht="12" customHeight="1">
      <c r="B377" s="3" t="s">
        <v>168</v>
      </c>
      <c r="D377" s="2">
        <v>232.69824000000003</v>
      </c>
      <c r="E377" s="2">
        <v>121.19700000000002</v>
      </c>
    </row>
    <row r="378" spans="2:5" ht="12" customHeight="1">
      <c r="B378" s="3" t="s">
        <v>421</v>
      </c>
      <c r="D378" s="2">
        <v>97.824</v>
      </c>
      <c r="E378" s="2">
        <v>50.95</v>
      </c>
    </row>
    <row r="379" spans="2:5" ht="12" customHeight="1">
      <c r="B379" s="3" t="s">
        <v>8</v>
      </c>
      <c r="D379" s="2">
        <v>132.5376</v>
      </c>
      <c r="E379" s="2">
        <v>69.03</v>
      </c>
    </row>
    <row r="380" spans="2:5" ht="12" customHeight="1">
      <c r="B380" s="3" t="s">
        <v>61</v>
      </c>
      <c r="D380" s="2">
        <v>186.60455999999996</v>
      </c>
      <c r="E380" s="2">
        <v>82.26799999999999</v>
      </c>
    </row>
    <row r="381" spans="1:6" ht="12" customHeight="1">
      <c r="A381" s="16"/>
      <c r="B381" s="3" t="s">
        <v>422</v>
      </c>
      <c r="D381" s="2">
        <v>238.7994</v>
      </c>
      <c r="E381" s="2">
        <v>94.07</v>
      </c>
      <c r="F381" s="24"/>
    </row>
    <row r="382" spans="1:6" s="55" customFormat="1" ht="12" customHeight="1">
      <c r="A382" s="3"/>
      <c r="B382" s="3" t="s">
        <v>423</v>
      </c>
      <c r="C382" s="3"/>
      <c r="D382" s="2">
        <v>269.32295999999997</v>
      </c>
      <c r="E382" s="2">
        <v>75.913</v>
      </c>
      <c r="F382"/>
    </row>
    <row r="383" spans="1:6" s="55" customFormat="1" ht="12" customHeight="1">
      <c r="A383" s="3"/>
      <c r="B383" s="3" t="s">
        <v>63</v>
      </c>
      <c r="C383" s="3"/>
      <c r="D383" s="2">
        <v>424.3972</v>
      </c>
      <c r="E383" s="2">
        <v>113.41</v>
      </c>
      <c r="F383"/>
    </row>
    <row r="384" spans="1:6" s="55" customFormat="1" ht="12" customHeight="1">
      <c r="A384" s="3"/>
      <c r="B384" s="3" t="s">
        <v>71</v>
      </c>
      <c r="C384" s="3"/>
      <c r="D384" s="2">
        <v>1412.4902400000003</v>
      </c>
      <c r="E384" s="2">
        <v>735.6720000000001</v>
      </c>
      <c r="F384"/>
    </row>
    <row r="385" spans="1:6" s="13" customFormat="1" ht="14.25" customHeight="1">
      <c r="A385" s="3"/>
      <c r="B385" s="3" t="s">
        <v>37</v>
      </c>
      <c r="C385" s="3"/>
      <c r="D385" s="2">
        <v>184.39032</v>
      </c>
      <c r="E385" s="2">
        <v>82.89600000000002</v>
      </c>
      <c r="F385"/>
    </row>
    <row r="386" spans="1:6" s="13" customFormat="1" ht="12" customHeight="1">
      <c r="A386" s="3"/>
      <c r="B386" s="3" t="s">
        <v>424</v>
      </c>
      <c r="C386" s="3"/>
      <c r="D386" s="2">
        <v>105.0432</v>
      </c>
      <c r="E386" s="2">
        <v>54.71</v>
      </c>
      <c r="F386"/>
    </row>
    <row r="387" spans="2:5" ht="12" customHeight="1">
      <c r="B387" s="3" t="s">
        <v>9</v>
      </c>
      <c r="D387" s="2">
        <v>225.28359999999998</v>
      </c>
      <c r="E387" s="2">
        <v>101.58</v>
      </c>
    </row>
    <row r="388" spans="2:5" ht="12" customHeight="1">
      <c r="B388" s="3" t="s">
        <v>72</v>
      </c>
      <c r="D388" s="2">
        <v>474.63167999999996</v>
      </c>
      <c r="E388" s="2">
        <v>247.20399999999998</v>
      </c>
    </row>
    <row r="389" spans="2:5" ht="12" customHeight="1">
      <c r="B389" s="3" t="s">
        <v>425</v>
      </c>
      <c r="D389" s="2">
        <v>123.01439999999998</v>
      </c>
      <c r="E389" s="2">
        <v>64.07</v>
      </c>
    </row>
    <row r="390" spans="2:5" ht="12" customHeight="1">
      <c r="B390" s="3" t="s">
        <v>426</v>
      </c>
      <c r="D390" s="2">
        <v>465.90336</v>
      </c>
      <c r="E390" s="2">
        <v>242.65800000000002</v>
      </c>
    </row>
    <row r="391" spans="2:5" ht="12" customHeight="1">
      <c r="B391" s="3" t="s">
        <v>65</v>
      </c>
      <c r="D391" s="2">
        <v>1469.446</v>
      </c>
      <c r="E391" s="2">
        <v>363.8</v>
      </c>
    </row>
    <row r="392" spans="2:5" ht="12" customHeight="1">
      <c r="B392" s="3" t="s">
        <v>73</v>
      </c>
      <c r="D392" s="2">
        <v>550.56</v>
      </c>
      <c r="E392" s="2">
        <v>286.75</v>
      </c>
    </row>
    <row r="393" spans="2:5" ht="12" customHeight="1">
      <c r="B393" s="3" t="s">
        <v>41</v>
      </c>
      <c r="D393" s="2">
        <v>415.98519999999996</v>
      </c>
      <c r="E393" s="2">
        <v>204.06</v>
      </c>
    </row>
    <row r="394" spans="2:5" ht="12" customHeight="1">
      <c r="B394" s="3" t="s">
        <v>360</v>
      </c>
      <c r="D394" s="2">
        <v>440.623</v>
      </c>
      <c r="E394" s="2">
        <v>213.1</v>
      </c>
    </row>
    <row r="395" spans="2:5" ht="12" customHeight="1">
      <c r="B395" s="3" t="s">
        <v>107</v>
      </c>
      <c r="D395" s="2">
        <v>120.5952</v>
      </c>
      <c r="E395" s="2">
        <v>62.81</v>
      </c>
    </row>
    <row r="396" spans="2:5" ht="12" customHeight="1">
      <c r="B396" s="3" t="s">
        <v>381</v>
      </c>
      <c r="D396" s="2">
        <v>124.6464</v>
      </c>
      <c r="E396" s="2">
        <v>64.92</v>
      </c>
    </row>
    <row r="397" spans="2:5" ht="12" customHeight="1">
      <c r="B397" s="3" t="s">
        <v>45</v>
      </c>
      <c r="D397" s="2">
        <v>111.8976</v>
      </c>
      <c r="E397" s="2">
        <v>58.28</v>
      </c>
    </row>
    <row r="398" spans="2:5" ht="12" customHeight="1">
      <c r="B398" s="3" t="s">
        <v>13</v>
      </c>
      <c r="D398" s="2">
        <v>754.57452</v>
      </c>
      <c r="E398" s="2">
        <v>150.906</v>
      </c>
    </row>
    <row r="399" spans="2:5" ht="12" customHeight="1">
      <c r="B399" s="3" t="s">
        <v>405</v>
      </c>
      <c r="D399" s="2">
        <v>376.7950400000001</v>
      </c>
      <c r="E399" s="2">
        <v>179.41200000000003</v>
      </c>
    </row>
    <row r="400" spans="2:5" ht="12" customHeight="1">
      <c r="B400" s="3" t="s">
        <v>47</v>
      </c>
      <c r="D400" s="2">
        <v>1576.4294399999994</v>
      </c>
      <c r="E400" s="2">
        <v>821.0569999999998</v>
      </c>
    </row>
    <row r="401" spans="2:5" ht="12" customHeight="1">
      <c r="B401" s="3" t="s">
        <v>427</v>
      </c>
      <c r="D401" s="2">
        <v>238.3104</v>
      </c>
      <c r="E401" s="2">
        <v>124.12</v>
      </c>
    </row>
    <row r="402" spans="2:5" ht="12" customHeight="1">
      <c r="B402" s="3" t="s">
        <v>428</v>
      </c>
      <c r="D402" s="2">
        <v>681.6940799999999</v>
      </c>
      <c r="E402" s="2">
        <v>355.0489999999999</v>
      </c>
    </row>
    <row r="403" spans="2:5" ht="12" customHeight="1">
      <c r="B403" s="3" t="s">
        <v>14</v>
      </c>
      <c r="D403" s="2">
        <v>976.94592</v>
      </c>
      <c r="E403" s="2">
        <v>508.826</v>
      </c>
    </row>
    <row r="404" spans="2:5" ht="12" customHeight="1">
      <c r="B404" s="3" t="s">
        <v>49</v>
      </c>
      <c r="D404" s="2">
        <v>773.0784</v>
      </c>
      <c r="E404" s="2">
        <v>402.645</v>
      </c>
    </row>
    <row r="405" spans="2:5" ht="12" customHeight="1">
      <c r="B405" s="3" t="s">
        <v>409</v>
      </c>
      <c r="D405" s="2">
        <v>137.47199999999998</v>
      </c>
      <c r="E405" s="2">
        <v>71.6</v>
      </c>
    </row>
    <row r="406" spans="2:5" ht="12" customHeight="1">
      <c r="B406" s="3" t="s">
        <v>410</v>
      </c>
      <c r="D406" s="2">
        <v>230.99519999999998</v>
      </c>
      <c r="E406" s="2">
        <v>120.31</v>
      </c>
    </row>
    <row r="407" spans="2:5" ht="12" customHeight="1">
      <c r="B407" s="3" t="s">
        <v>429</v>
      </c>
      <c r="D407" s="2">
        <v>150.6816</v>
      </c>
      <c r="E407" s="2">
        <v>78.48</v>
      </c>
    </row>
    <row r="408" spans="2:5" ht="12" customHeight="1">
      <c r="B408" s="3" t="s">
        <v>357</v>
      </c>
      <c r="D408" s="2">
        <v>310.35264000000006</v>
      </c>
      <c r="E408" s="2">
        <v>161.64200000000005</v>
      </c>
    </row>
    <row r="409" spans="2:5" ht="12" customHeight="1">
      <c r="B409" s="3" t="s">
        <v>430</v>
      </c>
      <c r="D409" s="2">
        <v>98.8608</v>
      </c>
      <c r="E409" s="2">
        <v>51.49</v>
      </c>
    </row>
    <row r="410" spans="2:5" ht="12" customHeight="1">
      <c r="B410" s="3" t="s">
        <v>281</v>
      </c>
      <c r="D410" s="2">
        <v>193.9968</v>
      </c>
      <c r="E410" s="2">
        <v>101.04</v>
      </c>
    </row>
    <row r="411" spans="2:5" ht="12" customHeight="1">
      <c r="B411" s="3" t="s">
        <v>431</v>
      </c>
      <c r="D411" s="2">
        <v>107.08991999999999</v>
      </c>
      <c r="E411" s="2">
        <v>55.775999999999996</v>
      </c>
    </row>
    <row r="412" spans="2:5" ht="12" customHeight="1">
      <c r="B412" s="3" t="s">
        <v>432</v>
      </c>
      <c r="D412" s="2">
        <v>580.9939200000002</v>
      </c>
      <c r="E412" s="2">
        <v>302.6010000000001</v>
      </c>
    </row>
    <row r="413" spans="2:5" ht="12" customHeight="1">
      <c r="B413" s="3" t="s">
        <v>188</v>
      </c>
      <c r="D413" s="2">
        <v>114.83167999999999</v>
      </c>
      <c r="E413" s="2">
        <v>48.454</v>
      </c>
    </row>
    <row r="414" spans="1:8" s="55" customFormat="1" ht="12" customHeight="1">
      <c r="A414" s="52" t="s">
        <v>334</v>
      </c>
      <c r="B414" s="41" t="s">
        <v>335</v>
      </c>
      <c r="C414" s="53"/>
      <c r="D414" s="66"/>
      <c r="E414" s="66" t="s">
        <v>300</v>
      </c>
      <c r="G414"/>
      <c r="H414"/>
    </row>
    <row r="415" spans="1:8" s="13" customFormat="1" ht="14.25" customHeight="1">
      <c r="A415" s="73" t="s">
        <v>441</v>
      </c>
      <c r="B415" s="73"/>
      <c r="C415" s="73"/>
      <c r="D415" s="73"/>
      <c r="E415" s="73"/>
      <c r="G415"/>
      <c r="H415"/>
    </row>
    <row r="416" spans="1:8" s="13" customFormat="1" ht="12" customHeight="1">
      <c r="A416" s="73" t="s">
        <v>378</v>
      </c>
      <c r="B416" s="73"/>
      <c r="C416" s="73"/>
      <c r="D416" s="73"/>
      <c r="E416" s="73"/>
      <c r="G416"/>
      <c r="H416"/>
    </row>
    <row r="417" spans="1:7" ht="12" customHeight="1">
      <c r="A417" s="59"/>
      <c r="B417" s="60"/>
      <c r="C417" s="60"/>
      <c r="D417" s="61" t="s">
        <v>0</v>
      </c>
      <c r="E417" s="62" t="s">
        <v>1</v>
      </c>
      <c r="G417" s="29"/>
    </row>
    <row r="418" spans="1:7" ht="12" customHeight="1">
      <c r="A418" s="63" t="s">
        <v>142</v>
      </c>
      <c r="B418" s="64" t="s">
        <v>2</v>
      </c>
      <c r="C418" s="64"/>
      <c r="D418" s="61" t="s">
        <v>3</v>
      </c>
      <c r="E418" s="62" t="s">
        <v>131</v>
      </c>
      <c r="G418" s="29"/>
    </row>
    <row r="419" spans="1:7" ht="12" customHeight="1">
      <c r="A419" s="63"/>
      <c r="B419" s="64"/>
      <c r="C419" s="64"/>
      <c r="D419" s="61" t="s">
        <v>342</v>
      </c>
      <c r="E419" s="62" t="s">
        <v>342</v>
      </c>
      <c r="G419" s="29"/>
    </row>
    <row r="420" spans="2:5" ht="12" customHeight="1">
      <c r="B420" s="3" t="s">
        <v>55</v>
      </c>
      <c r="D420" s="2">
        <v>225.66</v>
      </c>
      <c r="E420" s="2">
        <v>87.75</v>
      </c>
    </row>
    <row r="421" spans="2:5" ht="12" customHeight="1">
      <c r="B421" s="3" t="s">
        <v>260</v>
      </c>
      <c r="D421" s="2">
        <v>2506.54848</v>
      </c>
      <c r="E421" s="2">
        <v>1305.494</v>
      </c>
    </row>
    <row r="422" spans="2:5" ht="12" customHeight="1">
      <c r="B422" s="3" t="s">
        <v>415</v>
      </c>
      <c r="D422" s="2">
        <v>111.8016</v>
      </c>
      <c r="E422" s="2">
        <v>58.23</v>
      </c>
    </row>
    <row r="423" spans="2:5" ht="12" customHeight="1">
      <c r="B423" s="3" t="s">
        <v>355</v>
      </c>
      <c r="D423" s="2">
        <v>112.8576</v>
      </c>
      <c r="E423" s="2">
        <v>58.78</v>
      </c>
    </row>
    <row r="424" spans="2:5" ht="12" customHeight="1">
      <c r="B424" s="3" t="s">
        <v>78</v>
      </c>
      <c r="D424" s="2">
        <v>476.7375200000001</v>
      </c>
      <c r="E424" s="2">
        <v>218.43100000000004</v>
      </c>
    </row>
    <row r="425" spans="2:5" ht="12" customHeight="1">
      <c r="B425" s="3" t="s">
        <v>361</v>
      </c>
      <c r="D425" s="2">
        <v>668.1783200000001</v>
      </c>
      <c r="E425" s="2">
        <v>333.29600000000005</v>
      </c>
    </row>
    <row r="426" spans="2:5" ht="12" customHeight="1">
      <c r="B426" s="3" t="s">
        <v>21</v>
      </c>
      <c r="D426" s="2">
        <v>7924.367680000005</v>
      </c>
      <c r="E426" s="2">
        <v>3370.7540000000026</v>
      </c>
    </row>
    <row r="427" spans="2:5" ht="12" customHeight="1">
      <c r="B427" s="3" t="s">
        <v>79</v>
      </c>
      <c r="D427" s="2">
        <v>376.96031999999985</v>
      </c>
      <c r="E427" s="2">
        <v>196.33349999999993</v>
      </c>
    </row>
    <row r="428" spans="2:5" ht="12" customHeight="1">
      <c r="B428" s="3" t="s">
        <v>433</v>
      </c>
      <c r="D428" s="2">
        <v>147.85920000000002</v>
      </c>
      <c r="E428" s="2">
        <v>77.01</v>
      </c>
    </row>
    <row r="429" spans="2:5" ht="12" customHeight="1">
      <c r="B429" s="3" t="s">
        <v>209</v>
      </c>
      <c r="D429" s="2">
        <v>3859.6777599999996</v>
      </c>
      <c r="E429" s="2">
        <v>1707.253</v>
      </c>
    </row>
    <row r="430" spans="4:5" ht="12" customHeight="1">
      <c r="D430" s="6"/>
      <c r="E430" s="6"/>
    </row>
    <row r="431" spans="1:5" ht="12" customHeight="1">
      <c r="A431" s="1" t="s">
        <v>101</v>
      </c>
      <c r="D431" s="4">
        <f>SUM(C432:D440)</f>
        <v>3613.955</v>
      </c>
      <c r="E431" s="4">
        <f>SUM(E432:E440)</f>
        <v>153.66310000000001</v>
      </c>
    </row>
    <row r="432" spans="2:5" ht="12" customHeight="1">
      <c r="B432" s="3" t="s">
        <v>241</v>
      </c>
      <c r="D432" s="6">
        <v>53.97</v>
      </c>
      <c r="E432" s="6"/>
    </row>
    <row r="433" spans="2:5" ht="12" customHeight="1">
      <c r="B433" s="3" t="s">
        <v>434</v>
      </c>
      <c r="D433" s="6">
        <v>1440.038</v>
      </c>
      <c r="E433" s="7"/>
    </row>
    <row r="434" spans="1:6" ht="12" customHeight="1">
      <c r="A434" s="16"/>
      <c r="B434" s="16" t="s">
        <v>231</v>
      </c>
      <c r="C434" s="16"/>
      <c r="D434" s="6">
        <v>1078.8</v>
      </c>
      <c r="E434" s="7">
        <v>9</v>
      </c>
      <c r="F434" s="24"/>
    </row>
    <row r="435" spans="1:7" ht="12" customHeight="1">
      <c r="A435" s="16"/>
      <c r="B435" s="16" t="s">
        <v>435</v>
      </c>
      <c r="C435" s="16"/>
      <c r="D435" s="6">
        <v>78</v>
      </c>
      <c r="E435" s="7"/>
      <c r="F435" s="24"/>
      <c r="G435" s="29"/>
    </row>
    <row r="436" spans="1:6" ht="12" customHeight="1">
      <c r="A436" s="16"/>
      <c r="B436" s="16" t="s">
        <v>17</v>
      </c>
      <c r="C436" s="16"/>
      <c r="D436" s="6">
        <v>43</v>
      </c>
      <c r="E436" s="7"/>
      <c r="F436" s="24"/>
    </row>
    <row r="437" spans="1:6" ht="12" customHeight="1">
      <c r="A437" s="16"/>
      <c r="B437" s="16" t="s">
        <v>10</v>
      </c>
      <c r="C437" s="16"/>
      <c r="D437" s="6">
        <v>11.787</v>
      </c>
      <c r="E437" s="6">
        <v>20.36</v>
      </c>
      <c r="F437" s="24"/>
    </row>
    <row r="438" spans="1:6" ht="12" customHeight="1">
      <c r="A438" s="16"/>
      <c r="B438" s="16" t="s">
        <v>19</v>
      </c>
      <c r="C438" s="16"/>
      <c r="D438" s="31">
        <v>206.79</v>
      </c>
      <c r="E438" s="6">
        <v>107.7031</v>
      </c>
      <c r="F438" s="24"/>
    </row>
    <row r="439" spans="1:6" ht="12" customHeight="1">
      <c r="A439" s="16"/>
      <c r="B439" s="16" t="s">
        <v>436</v>
      </c>
      <c r="C439" s="16"/>
      <c r="D439" s="7">
        <v>27</v>
      </c>
      <c r="E439" s="6"/>
      <c r="F439" s="68"/>
    </row>
    <row r="440" spans="1:6" ht="12" customHeight="1">
      <c r="A440" s="16"/>
      <c r="B440" s="16" t="s">
        <v>209</v>
      </c>
      <c r="C440" s="16"/>
      <c r="D440" s="6">
        <v>674.57</v>
      </c>
      <c r="E440" s="6">
        <v>16.6</v>
      </c>
      <c r="F440" s="24"/>
    </row>
    <row r="441" spans="4:5" ht="12" customHeight="1">
      <c r="D441" s="7"/>
      <c r="E441" s="7"/>
    </row>
    <row r="442" spans="1:5" ht="12" customHeight="1">
      <c r="A442" s="1" t="s">
        <v>103</v>
      </c>
      <c r="D442" s="4">
        <f>SUM(D443:D464)</f>
        <v>15604.5756</v>
      </c>
      <c r="E442" s="4">
        <f>SUM(E443:E464)</f>
        <v>7286.43</v>
      </c>
    </row>
    <row r="443" spans="1:5" ht="12" customHeight="1">
      <c r="A443" s="1"/>
      <c r="B443" s="3" t="s">
        <v>91</v>
      </c>
      <c r="D443" s="7">
        <v>113.64479999999999</v>
      </c>
      <c r="E443" s="7">
        <v>59.19</v>
      </c>
    </row>
    <row r="444" spans="1:5" ht="12" customHeight="1">
      <c r="A444" s="1"/>
      <c r="B444" s="3" t="s">
        <v>31</v>
      </c>
      <c r="D444" s="7">
        <v>704.6783999999999</v>
      </c>
      <c r="E444" s="7">
        <v>367.02</v>
      </c>
    </row>
    <row r="445" spans="1:5" ht="12" customHeight="1">
      <c r="A445" s="1"/>
      <c r="B445" s="3" t="s">
        <v>32</v>
      </c>
      <c r="D445" s="7">
        <v>22.9056</v>
      </c>
      <c r="E445" s="7">
        <v>11.93</v>
      </c>
    </row>
    <row r="446" spans="1:5" ht="12" customHeight="1">
      <c r="A446" s="1"/>
      <c r="B446" s="3" t="s">
        <v>437</v>
      </c>
      <c r="D446" s="7">
        <v>743.712</v>
      </c>
      <c r="E446" s="7">
        <v>387.35</v>
      </c>
    </row>
    <row r="447" spans="1:5" ht="12" customHeight="1">
      <c r="A447" s="1"/>
      <c r="B447" s="3" t="s">
        <v>365</v>
      </c>
      <c r="D447" s="7">
        <v>75.72479999999999</v>
      </c>
      <c r="E447" s="7">
        <v>39.44</v>
      </c>
    </row>
    <row r="448" spans="1:5" ht="12" customHeight="1">
      <c r="A448" s="1"/>
      <c r="B448" s="3" t="s">
        <v>6</v>
      </c>
      <c r="D448" s="7">
        <v>63.8208</v>
      </c>
      <c r="E448" s="7">
        <v>33.24</v>
      </c>
    </row>
    <row r="449" spans="1:5" ht="12" customHeight="1">
      <c r="A449" s="1"/>
      <c r="B449" s="3" t="s">
        <v>8</v>
      </c>
      <c r="D449" s="7">
        <v>35.1744</v>
      </c>
      <c r="E449" s="7">
        <v>18.32</v>
      </c>
    </row>
    <row r="450" spans="1:5" ht="12" customHeight="1">
      <c r="A450" s="1"/>
      <c r="B450" s="3" t="s">
        <v>10</v>
      </c>
      <c r="D450" s="7">
        <v>2014.6463999999999</v>
      </c>
      <c r="E450" s="7">
        <v>209.67</v>
      </c>
    </row>
    <row r="451" spans="1:5" ht="12" customHeight="1">
      <c r="A451" s="1"/>
      <c r="B451" s="3" t="s">
        <v>141</v>
      </c>
      <c r="D451" s="7">
        <v>247.69919999999996</v>
      </c>
      <c r="E451" s="7">
        <v>129.01</v>
      </c>
    </row>
    <row r="452" spans="1:5" ht="12" customHeight="1">
      <c r="A452" s="1"/>
      <c r="B452" s="3" t="s">
        <v>43</v>
      </c>
      <c r="D452" s="7">
        <v>41.663999999999994</v>
      </c>
      <c r="E452" s="7">
        <v>21.7</v>
      </c>
    </row>
    <row r="453" spans="1:5" ht="12" customHeight="1">
      <c r="A453" s="1"/>
      <c r="B453" s="3" t="s">
        <v>13</v>
      </c>
      <c r="D453" s="7">
        <v>1138.656</v>
      </c>
      <c r="E453" s="7">
        <v>593.05</v>
      </c>
    </row>
    <row r="454" spans="1:5" ht="12" customHeight="1">
      <c r="A454" s="1"/>
      <c r="B454" s="3" t="s">
        <v>363</v>
      </c>
      <c r="D454" s="7">
        <v>108.49919999999999</v>
      </c>
      <c r="E454" s="7">
        <v>56.51</v>
      </c>
    </row>
    <row r="455" spans="1:5" ht="12" customHeight="1">
      <c r="A455" s="1"/>
      <c r="B455" s="3" t="s">
        <v>47</v>
      </c>
      <c r="D455" s="7">
        <v>1093.152</v>
      </c>
      <c r="E455" s="7">
        <v>569.35</v>
      </c>
    </row>
    <row r="456" spans="1:5" ht="12" customHeight="1">
      <c r="A456" s="1"/>
      <c r="B456" s="3" t="s">
        <v>180</v>
      </c>
      <c r="D456" s="7">
        <v>94.944</v>
      </c>
      <c r="E456" s="7">
        <v>49.45</v>
      </c>
    </row>
    <row r="457" spans="1:5" ht="12" customHeight="1">
      <c r="A457" s="1"/>
      <c r="B457" s="3" t="s">
        <v>93</v>
      </c>
      <c r="D457" s="7">
        <v>717.1392</v>
      </c>
      <c r="E457" s="7">
        <v>373.51</v>
      </c>
    </row>
    <row r="458" spans="1:5" ht="12" customHeight="1">
      <c r="A458" s="1"/>
      <c r="B458" s="3" t="s">
        <v>14</v>
      </c>
      <c r="D458" s="7">
        <v>60.2112</v>
      </c>
      <c r="E458" s="7">
        <v>31.36</v>
      </c>
    </row>
    <row r="459" spans="1:5" ht="12" customHeight="1">
      <c r="A459" s="1"/>
      <c r="B459" s="3" t="s">
        <v>52</v>
      </c>
      <c r="D459" s="7">
        <v>170.9376</v>
      </c>
      <c r="E459" s="7">
        <v>89.03</v>
      </c>
    </row>
    <row r="460" spans="1:5" ht="12" customHeight="1">
      <c r="A460" s="1"/>
      <c r="B460" s="3" t="s">
        <v>94</v>
      </c>
      <c r="D460" s="7">
        <v>1531.6416</v>
      </c>
      <c r="E460" s="7">
        <v>797.73</v>
      </c>
    </row>
    <row r="461" spans="1:5" ht="12" customHeight="1">
      <c r="A461" s="1"/>
      <c r="B461" s="3" t="s">
        <v>78</v>
      </c>
      <c r="D461" s="7">
        <v>400.28159999999997</v>
      </c>
      <c r="E461" s="7">
        <v>208.48</v>
      </c>
    </row>
    <row r="462" spans="1:5" ht="12" customHeight="1">
      <c r="A462" s="1"/>
      <c r="B462" s="3" t="s">
        <v>152</v>
      </c>
      <c r="D462" s="7">
        <v>39.84</v>
      </c>
      <c r="E462" s="7">
        <v>20.75</v>
      </c>
    </row>
    <row r="463" spans="1:5" ht="12" customHeight="1">
      <c r="A463" s="1"/>
      <c r="B463" s="3" t="s">
        <v>21</v>
      </c>
      <c r="D463" s="7">
        <v>5581.516799999999</v>
      </c>
      <c r="E463" s="7">
        <v>2907.04</v>
      </c>
    </row>
    <row r="464" spans="1:5" ht="12" customHeight="1">
      <c r="A464" s="1"/>
      <c r="B464" s="3" t="s">
        <v>209</v>
      </c>
      <c r="D464" s="7">
        <v>604.0859999999999</v>
      </c>
      <c r="E464" s="7">
        <v>313.3</v>
      </c>
    </row>
    <row r="465" spans="1:5" ht="12" customHeight="1">
      <c r="A465" s="1"/>
      <c r="D465" s="7"/>
      <c r="E465" s="7"/>
    </row>
    <row r="466" spans="1:5" ht="12" customHeight="1">
      <c r="A466" s="1" t="s">
        <v>210</v>
      </c>
      <c r="D466" s="4">
        <f>SUM(D467:D506)</f>
        <v>64987.079999999994</v>
      </c>
      <c r="E466" s="4">
        <f>SUM(E467:E506)</f>
        <v>37730.50899999999</v>
      </c>
    </row>
    <row r="467" spans="1:5" ht="12" customHeight="1">
      <c r="A467" s="1"/>
      <c r="B467" s="3" t="s">
        <v>59</v>
      </c>
      <c r="D467" s="2">
        <v>499.739</v>
      </c>
      <c r="E467" s="7">
        <v>580.323</v>
      </c>
    </row>
    <row r="468" spans="2:5" ht="12" customHeight="1">
      <c r="B468" s="3" t="s">
        <v>345</v>
      </c>
      <c r="D468" s="2">
        <v>2.573</v>
      </c>
      <c r="E468" s="7">
        <v>65.241</v>
      </c>
    </row>
    <row r="469" spans="2:5" ht="12" customHeight="1">
      <c r="B469" s="3" t="s">
        <v>35</v>
      </c>
      <c r="D469" s="2">
        <v>1765.958</v>
      </c>
      <c r="E469" s="7">
        <v>1074.489</v>
      </c>
    </row>
    <row r="470" spans="2:5" ht="12" customHeight="1">
      <c r="B470" s="3" t="s">
        <v>5</v>
      </c>
      <c r="D470" s="2">
        <v>272.358</v>
      </c>
      <c r="E470" s="7">
        <v>168.207</v>
      </c>
    </row>
    <row r="471" spans="2:5" ht="12" customHeight="1">
      <c r="B471" s="3" t="s">
        <v>6</v>
      </c>
      <c r="D471" s="2">
        <v>448.928</v>
      </c>
      <c r="E471" s="7">
        <v>248.349</v>
      </c>
    </row>
    <row r="472" spans="2:5" ht="12" customHeight="1">
      <c r="B472" s="3" t="s">
        <v>290</v>
      </c>
      <c r="D472" s="2">
        <v>1877.732</v>
      </c>
      <c r="E472" s="7">
        <v>1418.035</v>
      </c>
    </row>
    <row r="473" spans="1:8" s="55" customFormat="1" ht="12" customHeight="1">
      <c r="A473" s="52" t="s">
        <v>334</v>
      </c>
      <c r="B473" s="41" t="s">
        <v>335</v>
      </c>
      <c r="C473" s="53"/>
      <c r="D473" s="66"/>
      <c r="E473" s="66" t="s">
        <v>300</v>
      </c>
      <c r="G473"/>
      <c r="H473"/>
    </row>
    <row r="474" spans="1:8" s="13" customFormat="1" ht="14.25" customHeight="1">
      <c r="A474" s="73" t="s">
        <v>441</v>
      </c>
      <c r="B474" s="73"/>
      <c r="C474" s="73"/>
      <c r="D474" s="73"/>
      <c r="E474" s="73"/>
      <c r="G474"/>
      <c r="H474"/>
    </row>
    <row r="475" spans="1:8" s="13" customFormat="1" ht="12" customHeight="1">
      <c r="A475" s="73" t="s">
        <v>378</v>
      </c>
      <c r="B475" s="73"/>
      <c r="C475" s="73"/>
      <c r="D475" s="73"/>
      <c r="E475" s="73"/>
      <c r="G475"/>
      <c r="H475"/>
    </row>
    <row r="476" spans="1:7" ht="12" customHeight="1">
      <c r="A476" s="59"/>
      <c r="B476" s="60"/>
      <c r="C476" s="60"/>
      <c r="D476" s="61" t="s">
        <v>0</v>
      </c>
      <c r="E476" s="62" t="s">
        <v>1</v>
      </c>
      <c r="G476" s="29"/>
    </row>
    <row r="477" spans="1:7" ht="12" customHeight="1">
      <c r="A477" s="63" t="s">
        <v>142</v>
      </c>
      <c r="B477" s="64" t="s">
        <v>2</v>
      </c>
      <c r="C477" s="64"/>
      <c r="D477" s="61" t="s">
        <v>3</v>
      </c>
      <c r="E477" s="62" t="s">
        <v>131</v>
      </c>
      <c r="G477" s="29"/>
    </row>
    <row r="478" spans="1:7" ht="12" customHeight="1">
      <c r="A478" s="63"/>
      <c r="B478" s="64"/>
      <c r="C478" s="64"/>
      <c r="D478" s="61" t="s">
        <v>342</v>
      </c>
      <c r="E478" s="62" t="s">
        <v>342</v>
      </c>
      <c r="G478" s="29"/>
    </row>
    <row r="479" spans="2:6" ht="12" customHeight="1">
      <c r="B479" s="3" t="s">
        <v>61</v>
      </c>
      <c r="D479" s="2">
        <v>4866.284</v>
      </c>
      <c r="E479" s="7">
        <v>2219.191</v>
      </c>
      <c r="F479" s="29"/>
    </row>
    <row r="480" spans="1:6" s="24" customFormat="1" ht="12" customHeight="1">
      <c r="A480" s="3"/>
      <c r="B480" s="16" t="s">
        <v>37</v>
      </c>
      <c r="C480" s="16"/>
      <c r="D480" s="2">
        <v>250.343</v>
      </c>
      <c r="E480" s="17">
        <v>107.898</v>
      </c>
      <c r="F480"/>
    </row>
    <row r="481" spans="2:5" ht="12" customHeight="1">
      <c r="B481" s="16" t="s">
        <v>225</v>
      </c>
      <c r="C481" s="16"/>
      <c r="D481" s="2">
        <v>449.28</v>
      </c>
      <c r="E481" s="17">
        <v>234</v>
      </c>
    </row>
    <row r="482" spans="1:6" s="55" customFormat="1" ht="12" customHeight="1">
      <c r="A482" s="3"/>
      <c r="B482" s="16" t="s">
        <v>65</v>
      </c>
      <c r="C482" s="16"/>
      <c r="D482" s="2">
        <v>439.131</v>
      </c>
      <c r="E482" s="17">
        <v>1111.793</v>
      </c>
      <c r="F482"/>
    </row>
    <row r="483" spans="1:7" s="55" customFormat="1" ht="12" customHeight="1">
      <c r="A483" s="3"/>
      <c r="B483" s="16" t="s">
        <v>235</v>
      </c>
      <c r="C483" s="16"/>
      <c r="D483" s="2">
        <v>161.585</v>
      </c>
      <c r="E483" s="17">
        <v>98.234</v>
      </c>
      <c r="F483"/>
      <c r="G483" s="69"/>
    </row>
    <row r="484" spans="1:6" s="55" customFormat="1" ht="12" customHeight="1">
      <c r="A484" s="3"/>
      <c r="B484" s="16" t="s">
        <v>42</v>
      </c>
      <c r="C484" s="16"/>
      <c r="D484" s="2">
        <v>117.217</v>
      </c>
      <c r="E484" s="17">
        <v>355.705</v>
      </c>
      <c r="F484"/>
    </row>
    <row r="485" spans="1:6" s="13" customFormat="1" ht="14.25" customHeight="1">
      <c r="A485" s="3"/>
      <c r="B485" s="16" t="s">
        <v>54</v>
      </c>
      <c r="C485" s="16"/>
      <c r="D485" s="2">
        <v>44</v>
      </c>
      <c r="E485" s="17">
        <v>171</v>
      </c>
      <c r="F485"/>
    </row>
    <row r="486" spans="1:6" s="13" customFormat="1" ht="12" customHeight="1">
      <c r="A486" s="3"/>
      <c r="B486" s="16" t="s">
        <v>85</v>
      </c>
      <c r="C486" s="16"/>
      <c r="D486" s="2">
        <v>111.389</v>
      </c>
      <c r="E486" s="17">
        <v>59.487</v>
      </c>
      <c r="F486"/>
    </row>
    <row r="487" spans="2:5" ht="12" customHeight="1">
      <c r="B487" s="16" t="s">
        <v>86</v>
      </c>
      <c r="C487" s="16"/>
      <c r="D487" s="2">
        <v>66.726</v>
      </c>
      <c r="E487" s="17">
        <v>72.908</v>
      </c>
    </row>
    <row r="488" spans="2:5" ht="12" customHeight="1">
      <c r="B488" s="16" t="s">
        <v>280</v>
      </c>
      <c r="C488" s="16"/>
      <c r="D488" s="2">
        <v>28.965</v>
      </c>
      <c r="E488" s="17">
        <v>80.804</v>
      </c>
    </row>
    <row r="489" spans="2:5" ht="12" customHeight="1">
      <c r="B489" s="16" t="s">
        <v>64</v>
      </c>
      <c r="C489" s="16"/>
      <c r="D489" s="2">
        <v>116.585</v>
      </c>
      <c r="E489" s="17">
        <v>93</v>
      </c>
    </row>
    <row r="490" spans="2:5" ht="12" customHeight="1">
      <c r="B490" s="3" t="s">
        <v>9</v>
      </c>
      <c r="D490" s="2">
        <v>2482.329</v>
      </c>
      <c r="E490" s="7">
        <v>1371.171</v>
      </c>
    </row>
    <row r="491" spans="2:5" ht="12" customHeight="1">
      <c r="B491" s="3" t="s">
        <v>40</v>
      </c>
      <c r="D491" s="2">
        <v>13422.498</v>
      </c>
      <c r="E491" s="7">
        <v>7787.275</v>
      </c>
    </row>
    <row r="492" spans="2:7" ht="12" customHeight="1">
      <c r="B492" s="3" t="s">
        <v>41</v>
      </c>
      <c r="D492" s="2">
        <v>133</v>
      </c>
      <c r="E492" s="6">
        <v>69</v>
      </c>
      <c r="G492" s="29"/>
    </row>
    <row r="493" spans="2:5" ht="12" customHeight="1">
      <c r="B493" s="3" t="s">
        <v>11</v>
      </c>
      <c r="D493" s="2">
        <v>1533.356</v>
      </c>
      <c r="E493" s="7">
        <v>877.321</v>
      </c>
    </row>
    <row r="494" spans="2:5" ht="12" customHeight="1">
      <c r="B494" s="3" t="s">
        <v>84</v>
      </c>
      <c r="D494" s="2">
        <v>898.355</v>
      </c>
      <c r="E494" s="6">
        <v>446.964</v>
      </c>
    </row>
    <row r="495" spans="2:5" ht="12" customHeight="1">
      <c r="B495" s="3" t="s">
        <v>66</v>
      </c>
      <c r="D495" s="2">
        <v>362.257</v>
      </c>
      <c r="E495" s="7">
        <v>555.14</v>
      </c>
    </row>
    <row r="496" spans="2:5" ht="12" customHeight="1">
      <c r="B496" s="3" t="s">
        <v>14</v>
      </c>
      <c r="D496" s="2">
        <v>4421.123</v>
      </c>
      <c r="E496" s="7">
        <v>2296.289</v>
      </c>
    </row>
    <row r="497" spans="2:5" ht="12" customHeight="1">
      <c r="B497" s="3" t="s">
        <v>138</v>
      </c>
      <c r="D497" s="2">
        <v>133.097</v>
      </c>
      <c r="E497" s="7">
        <v>74.354</v>
      </c>
    </row>
    <row r="498" spans="2:5" ht="12" customHeight="1">
      <c r="B498" s="3" t="s">
        <v>52</v>
      </c>
      <c r="D498" s="2">
        <v>158.524</v>
      </c>
      <c r="E498" s="7">
        <v>196.3</v>
      </c>
    </row>
    <row r="499" spans="2:5" ht="12" customHeight="1">
      <c r="B499" s="3" t="s">
        <v>257</v>
      </c>
      <c r="D499" s="2">
        <v>414.515</v>
      </c>
      <c r="E499" s="7">
        <v>262.744</v>
      </c>
    </row>
    <row r="500" spans="2:5" ht="12" customHeight="1">
      <c r="B500" s="3" t="s">
        <v>188</v>
      </c>
      <c r="D500" s="2">
        <v>194</v>
      </c>
      <c r="E500" s="7">
        <v>101</v>
      </c>
    </row>
    <row r="501" spans="2:5" ht="12" customHeight="1">
      <c r="B501" s="16" t="s">
        <v>53</v>
      </c>
      <c r="C501" s="16"/>
      <c r="D501" s="2">
        <v>520.751</v>
      </c>
      <c r="E501" s="17">
        <v>267.926</v>
      </c>
    </row>
    <row r="502" spans="2:5" ht="12" customHeight="1">
      <c r="B502" s="3" t="s">
        <v>55</v>
      </c>
      <c r="D502" s="2">
        <v>49</v>
      </c>
      <c r="E502" s="7">
        <v>65</v>
      </c>
    </row>
    <row r="503" spans="2:5" ht="12" customHeight="1">
      <c r="B503" s="3" t="s">
        <v>230</v>
      </c>
      <c r="D503" s="2">
        <v>1194.903</v>
      </c>
      <c r="E503" s="7">
        <v>605.634</v>
      </c>
    </row>
    <row r="504" spans="2:5" ht="12" customHeight="1">
      <c r="B504" s="3" t="s">
        <v>21</v>
      </c>
      <c r="D504" s="2">
        <v>25557.021</v>
      </c>
      <c r="E504" s="7">
        <v>13645.444</v>
      </c>
    </row>
    <row r="505" spans="2:5" ht="12" customHeight="1">
      <c r="B505" s="3" t="s">
        <v>78</v>
      </c>
      <c r="D505" s="2">
        <v>272.938</v>
      </c>
      <c r="E505" s="7">
        <v>151.003</v>
      </c>
    </row>
    <row r="506" spans="2:5" ht="12" customHeight="1">
      <c r="B506" s="3" t="s">
        <v>209</v>
      </c>
      <c r="D506" s="2">
        <v>1720.62</v>
      </c>
      <c r="E506" s="7">
        <v>799.28</v>
      </c>
    </row>
    <row r="507" ht="12" customHeight="1">
      <c r="D507" s="7"/>
    </row>
    <row r="508" spans="1:5" ht="12" customHeight="1">
      <c r="A508" s="1" t="s">
        <v>367</v>
      </c>
      <c r="D508" s="4">
        <f>SUM(D509:D513)</f>
        <v>3019.02</v>
      </c>
      <c r="E508" s="4">
        <f>SUM(E509:E513)</f>
        <v>2</v>
      </c>
    </row>
    <row r="509" spans="2:5" ht="12" customHeight="1">
      <c r="B509" s="3" t="s">
        <v>368</v>
      </c>
      <c r="D509" s="6">
        <v>41.5</v>
      </c>
      <c r="E509" s="7"/>
    </row>
    <row r="510" spans="2:5" ht="12" customHeight="1">
      <c r="B510" s="3" t="s">
        <v>438</v>
      </c>
      <c r="D510" s="6">
        <v>11.5</v>
      </c>
      <c r="E510" s="7"/>
    </row>
    <row r="511" spans="2:6" ht="12" customHeight="1">
      <c r="B511" s="3" t="s">
        <v>369</v>
      </c>
      <c r="D511" s="6">
        <v>188</v>
      </c>
      <c r="E511" s="7"/>
      <c r="F511" s="29"/>
    </row>
    <row r="512" spans="2:5" ht="12" customHeight="1">
      <c r="B512" s="3" t="s">
        <v>434</v>
      </c>
      <c r="D512" s="6">
        <v>2730</v>
      </c>
      <c r="E512" s="7"/>
    </row>
    <row r="513" spans="2:6" ht="12" customHeight="1">
      <c r="B513" s="3" t="s">
        <v>209</v>
      </c>
      <c r="D513" s="6">
        <v>48.02</v>
      </c>
      <c r="E513" s="6">
        <v>2</v>
      </c>
      <c r="F513" s="29"/>
    </row>
    <row r="514" spans="4:5" ht="12" customHeight="1">
      <c r="D514" s="11"/>
      <c r="E514" s="6"/>
    </row>
    <row r="515" spans="1:5" ht="12" customHeight="1">
      <c r="A515" s="1" t="s">
        <v>371</v>
      </c>
      <c r="D515" s="4">
        <f>SUM(D516)</f>
        <v>0</v>
      </c>
      <c r="E515" s="4">
        <f>SUM(E516)</f>
        <v>0</v>
      </c>
    </row>
    <row r="516" spans="1:6" s="24" customFormat="1" ht="12" customHeight="1">
      <c r="A516" s="3"/>
      <c r="B516" s="3"/>
      <c r="C516" s="3"/>
      <c r="D516" s="6"/>
      <c r="E516" s="6"/>
      <c r="F516"/>
    </row>
    <row r="517" spans="1:6" s="24" customFormat="1" ht="12" customHeight="1">
      <c r="A517" s="3"/>
      <c r="B517" s="3"/>
      <c r="C517" s="3"/>
      <c r="D517" s="6"/>
      <c r="E517" s="6"/>
      <c r="F517"/>
    </row>
    <row r="518" spans="1:5" ht="12" customHeight="1">
      <c r="A518" s="1" t="s">
        <v>111</v>
      </c>
      <c r="D518" s="12">
        <f>SUM(D519:D561)</f>
        <v>329992.98000000004</v>
      </c>
      <c r="E518" s="12">
        <f>SUM(E519:E561)</f>
        <v>129152.55999999998</v>
      </c>
    </row>
    <row r="519" spans="1:5" ht="12" customHeight="1">
      <c r="A519" s="16"/>
      <c r="B519" s="34" t="s">
        <v>58</v>
      </c>
      <c r="C519" s="34"/>
      <c r="D519" s="26">
        <v>3099.76</v>
      </c>
      <c r="E519" s="7">
        <v>69.63</v>
      </c>
    </row>
    <row r="520" spans="2:6" ht="12" customHeight="1">
      <c r="B520" s="3" t="s">
        <v>59</v>
      </c>
      <c r="D520" s="9">
        <v>26571.74</v>
      </c>
      <c r="E520" s="7">
        <v>304.27</v>
      </c>
      <c r="F520" s="24"/>
    </row>
    <row r="521" spans="2:5" ht="12" customHeight="1">
      <c r="B521" s="3" t="s">
        <v>191</v>
      </c>
      <c r="D521" s="6">
        <v>141.66</v>
      </c>
      <c r="E521" s="9"/>
    </row>
    <row r="522" spans="2:5" ht="12" customHeight="1">
      <c r="B522" s="5" t="s">
        <v>345</v>
      </c>
      <c r="C522" s="5"/>
      <c r="D522" s="6">
        <v>19288.84</v>
      </c>
      <c r="E522" s="7">
        <v>9365.53</v>
      </c>
    </row>
    <row r="523" spans="2:5" ht="12" customHeight="1">
      <c r="B523" s="5" t="s">
        <v>35</v>
      </c>
      <c r="C523" s="5"/>
      <c r="D523" s="6">
        <v>14485.31</v>
      </c>
      <c r="E523" s="7">
        <v>8331.44</v>
      </c>
    </row>
    <row r="524" spans="2:5" ht="12" customHeight="1">
      <c r="B524" s="3" t="s">
        <v>5</v>
      </c>
      <c r="D524" s="6">
        <v>21925.28</v>
      </c>
      <c r="E524" s="7">
        <v>12089.13</v>
      </c>
    </row>
    <row r="525" spans="2:5" ht="12" customHeight="1">
      <c r="B525" s="5" t="s">
        <v>6</v>
      </c>
      <c r="C525" s="5"/>
      <c r="D525" s="6">
        <v>25319.25</v>
      </c>
      <c r="E525" s="7">
        <v>14307.29</v>
      </c>
    </row>
    <row r="526" spans="2:5" ht="12" customHeight="1">
      <c r="B526" s="5" t="s">
        <v>351</v>
      </c>
      <c r="C526" s="5"/>
      <c r="D526" s="6">
        <v>1238.95</v>
      </c>
      <c r="E526" s="7">
        <v>979.02</v>
      </c>
    </row>
    <row r="527" spans="2:5" ht="12" customHeight="1">
      <c r="B527" s="5" t="s">
        <v>8</v>
      </c>
      <c r="C527" s="5"/>
      <c r="D527" s="6">
        <v>21844.89</v>
      </c>
      <c r="E527" s="7">
        <v>11327.16</v>
      </c>
    </row>
    <row r="528" spans="2:5" ht="12" customHeight="1">
      <c r="B528" s="5" t="s">
        <v>37</v>
      </c>
      <c r="C528" s="5"/>
      <c r="D528" s="6">
        <v>23167.87</v>
      </c>
      <c r="E528" s="7">
        <v>11103.15</v>
      </c>
    </row>
    <row r="529" spans="1:5" ht="12" customHeight="1">
      <c r="A529" s="16"/>
      <c r="B529" s="34" t="s">
        <v>9</v>
      </c>
      <c r="C529" s="34"/>
      <c r="D529" s="26">
        <v>25625.44</v>
      </c>
      <c r="E529" s="7">
        <v>14828.07</v>
      </c>
    </row>
    <row r="530" spans="2:5" ht="12" customHeight="1">
      <c r="B530" s="5" t="s">
        <v>40</v>
      </c>
      <c r="C530" s="5"/>
      <c r="D530" s="6">
        <v>834.92</v>
      </c>
      <c r="E530" s="7">
        <v>8.63</v>
      </c>
    </row>
    <row r="531" spans="1:8" s="55" customFormat="1" ht="12" customHeight="1">
      <c r="A531" s="52" t="s">
        <v>334</v>
      </c>
      <c r="B531" s="41" t="s">
        <v>335</v>
      </c>
      <c r="C531" s="53"/>
      <c r="D531" s="66"/>
      <c r="E531" s="66" t="s">
        <v>300</v>
      </c>
      <c r="G531"/>
      <c r="H531"/>
    </row>
    <row r="532" spans="1:8" s="13" customFormat="1" ht="14.25" customHeight="1">
      <c r="A532" s="73" t="s">
        <v>441</v>
      </c>
      <c r="B532" s="73"/>
      <c r="C532" s="73"/>
      <c r="D532" s="73"/>
      <c r="E532" s="73"/>
      <c r="G532"/>
      <c r="H532"/>
    </row>
    <row r="533" spans="1:8" s="13" customFormat="1" ht="12" customHeight="1">
      <c r="A533" s="73" t="s">
        <v>378</v>
      </c>
      <c r="B533" s="73"/>
      <c r="C533" s="73"/>
      <c r="D533" s="73"/>
      <c r="E533" s="73"/>
      <c r="G533"/>
      <c r="H533"/>
    </row>
    <row r="534" spans="1:7" ht="12" customHeight="1">
      <c r="A534" s="59"/>
      <c r="B534" s="60"/>
      <c r="C534" s="60"/>
      <c r="D534" s="61" t="s">
        <v>0</v>
      </c>
      <c r="E534" s="62" t="s">
        <v>1</v>
      </c>
      <c r="G534" s="29"/>
    </row>
    <row r="535" spans="1:7" ht="12" customHeight="1">
      <c r="A535" s="63" t="s">
        <v>142</v>
      </c>
      <c r="B535" s="64" t="s">
        <v>2</v>
      </c>
      <c r="C535" s="64"/>
      <c r="D535" s="61" t="s">
        <v>3</v>
      </c>
      <c r="E535" s="62" t="s">
        <v>131</v>
      </c>
      <c r="G535" s="29"/>
    </row>
    <row r="536" spans="1:7" ht="12" customHeight="1">
      <c r="A536" s="63"/>
      <c r="B536" s="64"/>
      <c r="C536" s="64"/>
      <c r="D536" s="61" t="s">
        <v>342</v>
      </c>
      <c r="E536" s="62" t="s">
        <v>342</v>
      </c>
      <c r="G536" s="29"/>
    </row>
    <row r="537" spans="2:5" ht="12" customHeight="1">
      <c r="B537" s="3" t="s">
        <v>117</v>
      </c>
      <c r="D537" s="6">
        <v>1534.23</v>
      </c>
      <c r="E537" s="7">
        <v>653.9</v>
      </c>
    </row>
    <row r="538" spans="2:5" ht="12" customHeight="1">
      <c r="B538" s="5" t="s">
        <v>41</v>
      </c>
      <c r="C538" s="5"/>
      <c r="D538" s="6">
        <v>4140.28</v>
      </c>
      <c r="E538" s="7">
        <v>1975.37</v>
      </c>
    </row>
    <row r="539" spans="2:5" ht="12" customHeight="1">
      <c r="B539" s="5" t="s">
        <v>42</v>
      </c>
      <c r="C539" s="5"/>
      <c r="D539" s="6">
        <v>3983.12</v>
      </c>
      <c r="E539" s="7">
        <v>385.39</v>
      </c>
    </row>
    <row r="540" spans="2:5" ht="12" customHeight="1">
      <c r="B540" s="5" t="s">
        <v>11</v>
      </c>
      <c r="C540" s="5"/>
      <c r="D540" s="6">
        <v>4027.76</v>
      </c>
      <c r="E540" s="7">
        <v>1840.36</v>
      </c>
    </row>
    <row r="541" spans="2:5" ht="12" customHeight="1">
      <c r="B541" s="3" t="s">
        <v>12</v>
      </c>
      <c r="D541" s="6">
        <v>1650.19</v>
      </c>
      <c r="E541" s="7">
        <v>662.63</v>
      </c>
    </row>
    <row r="542" spans="2:5" ht="12" customHeight="1">
      <c r="B542" s="3" t="s">
        <v>119</v>
      </c>
      <c r="D542" s="6">
        <v>171.69</v>
      </c>
      <c r="E542" s="7">
        <v>77.34</v>
      </c>
    </row>
    <row r="543" spans="2:5" ht="12" customHeight="1">
      <c r="B543" s="5" t="s">
        <v>13</v>
      </c>
      <c r="C543" s="5"/>
      <c r="D543" s="6">
        <v>36731.06</v>
      </c>
      <c r="E543" s="7">
        <v>1900.83</v>
      </c>
    </row>
    <row r="544" spans="2:5" ht="12" customHeight="1">
      <c r="B544" s="3" t="s">
        <v>66</v>
      </c>
      <c r="D544" s="6">
        <v>836.66</v>
      </c>
      <c r="E544" s="7">
        <v>372.39</v>
      </c>
    </row>
    <row r="545" spans="2:5" ht="12" customHeight="1">
      <c r="B545" s="3" t="s">
        <v>86</v>
      </c>
      <c r="D545" s="6">
        <v>298.11</v>
      </c>
      <c r="E545" s="7">
        <v>4</v>
      </c>
    </row>
    <row r="546" spans="2:5" ht="12" customHeight="1">
      <c r="B546" s="3" t="s">
        <v>46</v>
      </c>
      <c r="D546" s="6">
        <v>51.97</v>
      </c>
      <c r="E546" s="7">
        <v>26.36</v>
      </c>
    </row>
    <row r="547" spans="2:5" ht="12" customHeight="1">
      <c r="B547" s="5" t="s">
        <v>14</v>
      </c>
      <c r="C547" s="5"/>
      <c r="D547" s="6">
        <v>9766.37</v>
      </c>
      <c r="E547" s="7">
        <v>4569.69</v>
      </c>
    </row>
    <row r="548" spans="2:5" ht="12" customHeight="1">
      <c r="B548" s="3" t="s">
        <v>138</v>
      </c>
      <c r="D548" s="6">
        <v>24.2</v>
      </c>
      <c r="E548" s="9">
        <v>19.41</v>
      </c>
    </row>
    <row r="549" spans="2:5" ht="12" customHeight="1">
      <c r="B549" s="3" t="s">
        <v>122</v>
      </c>
      <c r="D549" s="6">
        <v>28.51</v>
      </c>
      <c r="E549" s="7">
        <v>21.72</v>
      </c>
    </row>
    <row r="550" spans="2:5" ht="12" customHeight="1">
      <c r="B550" s="5" t="s">
        <v>52</v>
      </c>
      <c r="C550" s="5"/>
      <c r="D550" s="6">
        <v>3627.13</v>
      </c>
      <c r="E550" s="7">
        <v>1882.71</v>
      </c>
    </row>
    <row r="551" spans="2:5" ht="12" customHeight="1">
      <c r="B551" s="16" t="s">
        <v>67</v>
      </c>
      <c r="C551" s="16"/>
      <c r="D551" s="26">
        <v>2410.96</v>
      </c>
      <c r="E551" s="7">
        <v>745.76</v>
      </c>
    </row>
    <row r="552" spans="2:5" ht="12" customHeight="1">
      <c r="B552" s="5" t="s">
        <v>53</v>
      </c>
      <c r="C552" s="5"/>
      <c r="D552" s="6">
        <v>13769.8</v>
      </c>
      <c r="E552" s="7">
        <v>3258.88</v>
      </c>
    </row>
    <row r="553" spans="2:5" ht="12" customHeight="1">
      <c r="B553" s="5" t="s">
        <v>188</v>
      </c>
      <c r="C553" s="5"/>
      <c r="D553" s="6">
        <v>120.64</v>
      </c>
      <c r="E553" s="7"/>
    </row>
    <row r="554" spans="1:5" ht="12" customHeight="1">
      <c r="A554" s="16"/>
      <c r="B554" s="16" t="s">
        <v>55</v>
      </c>
      <c r="C554" s="16"/>
      <c r="D554" s="26">
        <v>3911.6</v>
      </c>
      <c r="E554" s="7">
        <v>2135.2</v>
      </c>
    </row>
    <row r="555" spans="1:6" ht="12" customHeight="1">
      <c r="A555" s="16"/>
      <c r="B555" s="16" t="s">
        <v>230</v>
      </c>
      <c r="C555" s="16"/>
      <c r="D555" s="26">
        <v>895</v>
      </c>
      <c r="E555" s="17">
        <v>112.56</v>
      </c>
      <c r="F555" s="24"/>
    </row>
    <row r="556" spans="2:6" ht="12" customHeight="1">
      <c r="B556" s="3" t="s">
        <v>57</v>
      </c>
      <c r="D556" s="6">
        <v>16857.25</v>
      </c>
      <c r="E556" s="7">
        <v>3688.48</v>
      </c>
      <c r="F556" s="24"/>
    </row>
    <row r="557" spans="2:5" ht="12" customHeight="1">
      <c r="B557" s="5" t="s">
        <v>152</v>
      </c>
      <c r="C557" s="5"/>
      <c r="D557" s="6">
        <v>146</v>
      </c>
      <c r="E557" s="7">
        <v>9.44</v>
      </c>
    </row>
    <row r="558" spans="2:5" ht="12" customHeight="1">
      <c r="B558" s="5" t="s">
        <v>21</v>
      </c>
      <c r="C558" s="5"/>
      <c r="D558" s="6">
        <v>35511.72</v>
      </c>
      <c r="E558" s="7">
        <v>19265.54</v>
      </c>
    </row>
    <row r="559" spans="2:5" ht="12" customHeight="1">
      <c r="B559" s="5" t="s">
        <v>68</v>
      </c>
      <c r="C559" s="5"/>
      <c r="D559" s="6">
        <v>4656.65</v>
      </c>
      <c r="E559" s="7">
        <v>2139.59</v>
      </c>
    </row>
    <row r="560" spans="2:5" ht="12" customHeight="1">
      <c r="B560" s="3" t="s">
        <v>128</v>
      </c>
      <c r="D560" s="6">
        <v>1117.67</v>
      </c>
      <c r="E560" s="7">
        <v>690.51</v>
      </c>
    </row>
    <row r="561" spans="2:5" ht="12" customHeight="1" thickBot="1">
      <c r="B561" s="3" t="s">
        <v>209</v>
      </c>
      <c r="D561" s="6">
        <v>180.5</v>
      </c>
      <c r="E561" s="7">
        <v>1.18</v>
      </c>
    </row>
    <row r="562" spans="1:5" ht="12" customHeight="1" thickBot="1" thickTop="1">
      <c r="A562" s="20" t="s">
        <v>130</v>
      </c>
      <c r="B562" s="21"/>
      <c r="C562" s="21"/>
      <c r="D562" s="22">
        <f>+D6+D38+D45+D54+D65+D68+D80+D133+D136+D188+D192+D279+D286+D293+D302+D333+D369+D431+D442+D466+D508+D515+D518</f>
        <v>1384509.5895925148</v>
      </c>
      <c r="E562" s="22">
        <f>+E6+E38+E45+E54+E65+E68+E80+E133+E136+E188+E192+E279+E286+E293+E302+E333+E369+E431+E442+E466+E508+E515+E518</f>
        <v>528291.9746909234</v>
      </c>
    </row>
    <row r="563" spans="1:6" ht="12" customHeight="1">
      <c r="A563" s="52" t="s">
        <v>332</v>
      </c>
      <c r="B563" s="41" t="s">
        <v>439</v>
      </c>
      <c r="C563" s="53"/>
      <c r="D563" s="66"/>
      <c r="E563" s="66"/>
      <c r="F563" s="23"/>
    </row>
    <row r="564" spans="1:6" ht="12" customHeight="1">
      <c r="A564" s="55" t="s">
        <v>334</v>
      </c>
      <c r="B564" s="5" t="s">
        <v>335</v>
      </c>
      <c r="C564" s="56"/>
      <c r="D564" s="70"/>
      <c r="E564" s="71"/>
      <c r="F564" s="55"/>
    </row>
    <row r="565" spans="1:6" ht="12" customHeight="1">
      <c r="A565" s="55"/>
      <c r="B565" s="5" t="s">
        <v>346</v>
      </c>
      <c r="C565" s="56"/>
      <c r="D565" s="70"/>
      <c r="E565" s="71"/>
      <c r="F565" s="55"/>
    </row>
    <row r="566" spans="4:6" ht="12" customHeight="1">
      <c r="D566" s="6"/>
      <c r="F566" s="55"/>
    </row>
    <row r="567" ht="12" customHeight="1">
      <c r="D567" s="6"/>
    </row>
    <row r="568" spans="1:4" ht="12" customHeight="1">
      <c r="A568" s="3" t="s">
        <v>372</v>
      </c>
      <c r="D568" s="6"/>
    </row>
    <row r="569" spans="1:4" ht="12" customHeight="1">
      <c r="A569" s="3" t="s">
        <v>373</v>
      </c>
      <c r="D569" s="6"/>
    </row>
    <row r="570" spans="1:4" ht="12" customHeight="1">
      <c r="A570" s="3" t="s">
        <v>374</v>
      </c>
      <c r="D570" s="6"/>
    </row>
    <row r="571" spans="1:4" ht="12" customHeight="1">
      <c r="A571" s="3" t="s">
        <v>375</v>
      </c>
      <c r="D571" s="6"/>
    </row>
    <row r="572" spans="1:4" ht="12" customHeight="1">
      <c r="A572" s="3" t="s">
        <v>376</v>
      </c>
      <c r="D572" s="6"/>
    </row>
    <row r="573" spans="1:4" ht="12" customHeight="1">
      <c r="A573" s="3" t="s">
        <v>440</v>
      </c>
      <c r="D573" s="6"/>
    </row>
  </sheetData>
  <sheetProtection/>
  <mergeCells count="20">
    <mergeCell ref="A1:E1"/>
    <mergeCell ref="A2:E2"/>
    <mergeCell ref="A60:E60"/>
    <mergeCell ref="A61:E61"/>
    <mergeCell ref="A237:E237"/>
    <mergeCell ref="A238:E238"/>
    <mergeCell ref="A297:E297"/>
    <mergeCell ref="A298:E298"/>
    <mergeCell ref="A119:E119"/>
    <mergeCell ref="A120:E120"/>
    <mergeCell ref="A178:E178"/>
    <mergeCell ref="A179:E179"/>
    <mergeCell ref="A474:E474"/>
    <mergeCell ref="A475:E475"/>
    <mergeCell ref="A532:E532"/>
    <mergeCell ref="A533:E533"/>
    <mergeCell ref="A356:E356"/>
    <mergeCell ref="A357:E357"/>
    <mergeCell ref="A415:E415"/>
    <mergeCell ref="A416:E416"/>
  </mergeCells>
  <printOptions horizontalCentered="1"/>
  <pageMargins left="0.984251968503937" right="0.984251968503937" top="0.984251968503937" bottom="0.984251968503937" header="0.5118110236220472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Manuel Mavila</cp:lastModifiedBy>
  <cp:lastPrinted>2005-05-27T21:23:40Z</cp:lastPrinted>
  <dcterms:created xsi:type="dcterms:W3CDTF">1997-09-16T20:59:22Z</dcterms:created>
  <dcterms:modified xsi:type="dcterms:W3CDTF">2007-06-21T15:34:25Z</dcterms:modified>
  <cp:category/>
  <cp:version/>
  <cp:contentType/>
  <cp:contentStatus/>
</cp:coreProperties>
</file>